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0"/>
  </bookViews>
  <sheets>
    <sheet name="testo" sheetId="1" r:id="rId1"/>
    <sheet name="RICLASSIFICA" sheetId="2" r:id="rId2"/>
    <sheet name="riclassifica soluz" sheetId="3" r:id="rId3"/>
    <sheet name="fonti e impieghi" sheetId="4" r:id="rId4"/>
    <sheet name="fonti impieghi soluz" sheetId="5" r:id="rId5"/>
    <sheet name="rendiconto" sheetId="6" r:id="rId6"/>
    <sheet name="rendiconto soluz" sheetId="7" r:id="rId7"/>
  </sheets>
  <definedNames/>
  <calcPr fullCalcOnLoad="1" iterate="1" iterateCount="100" iterateDelta="0.001"/>
</workbook>
</file>

<file path=xl/comments6.xml><?xml version="1.0" encoding="utf-8"?>
<comments xmlns="http://schemas.openxmlformats.org/spreadsheetml/2006/main">
  <authors>
    <author>Roby</author>
  </authors>
  <commentList>
    <comment ref="E15" authorId="0">
      <text>
        <r>
          <rPr>
            <sz val="8"/>
            <rFont val="Tahoma"/>
            <family val="0"/>
          </rPr>
          <t xml:space="preserve">inserire la variazione con segno opportuno
</t>
        </r>
      </text>
    </comment>
    <comment ref="E24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saldo tra accantonamento effettuato nell'anno e utilizzo del fondo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Roby</author>
  </authors>
  <commentList>
    <comment ref="A9" authorId="0">
      <text>
        <r>
          <rPr>
            <b/>
            <sz val="8"/>
            <rFont val="Tahoma"/>
            <family val="0"/>
          </rPr>
          <t>saldo tra accantonamento effettuato nell'anno e utilizzo del fondo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sz val="8"/>
            <rFont val="Tahoma"/>
            <family val="0"/>
          </rPr>
          <t xml:space="preserve">inserire la variazione con segno opportuno
</t>
        </r>
      </text>
    </comment>
    <comment ref="H16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inserire la variazione con segno opportuno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<sst xmlns="http://schemas.openxmlformats.org/spreadsheetml/2006/main" count="331" uniqueCount="149">
  <si>
    <t>ATTIVO</t>
  </si>
  <si>
    <t>PASSIVO</t>
  </si>
  <si>
    <t>voci</t>
  </si>
  <si>
    <t>totale</t>
  </si>
  <si>
    <t>anno N</t>
  </si>
  <si>
    <t>anno N+1</t>
  </si>
  <si>
    <t>STATO PATRIMONIALE CIVILISTICO</t>
  </si>
  <si>
    <t>CONTO ECONOMICO CIVILISTICO</t>
  </si>
  <si>
    <t>ammortamenti</t>
  </si>
  <si>
    <t>accantonamenti</t>
  </si>
  <si>
    <t>imposte sul reddito</t>
  </si>
  <si>
    <t>totale Attivo</t>
  </si>
  <si>
    <t>capitale sociale</t>
  </si>
  <si>
    <t>riserve</t>
  </si>
  <si>
    <t>A) CREDITI VERSO SOCI</t>
  </si>
  <si>
    <t>C) ATTIVO CIRCOLANTE</t>
  </si>
  <si>
    <t>D) RATEI E RISCONTI ATTIVI</t>
  </si>
  <si>
    <t>A) PATRIMONIO NETTO</t>
  </si>
  <si>
    <t>C) TFR</t>
  </si>
  <si>
    <t>D) DEBITI</t>
  </si>
  <si>
    <t>E) RATEI E RISCONTI PASSIVI</t>
  </si>
  <si>
    <t>totale Passivo</t>
  </si>
  <si>
    <t>A) Valore della produzione</t>
  </si>
  <si>
    <t>B)  IMMOBILIZZAZIONI</t>
  </si>
  <si>
    <t>B) FONDI PER RISCHI E ONERI</t>
  </si>
  <si>
    <t>B) Costi della produzione</t>
  </si>
  <si>
    <t>Proventi finanziari</t>
  </si>
  <si>
    <t>Oneri finanziari</t>
  </si>
  <si>
    <t>C) Proventi ed oneri finanziari</t>
  </si>
  <si>
    <t>D) Rettifiche di valore di attività finanziarie</t>
  </si>
  <si>
    <t>Proventi straordinari</t>
  </si>
  <si>
    <t>Oneri straordinari</t>
  </si>
  <si>
    <t>E) Proventi ed oneri straordinari</t>
  </si>
  <si>
    <t xml:space="preserve">Differenza tra valore e costi della produzione (A-B) </t>
  </si>
  <si>
    <t xml:space="preserve">Utile (Perdita) d'esercizio </t>
  </si>
  <si>
    <t>utile (perdita) d'esercizio</t>
  </si>
  <si>
    <t>Liquidità immediate</t>
  </si>
  <si>
    <t>Liquidità differite</t>
  </si>
  <si>
    <t>Disponibilità di magazzino</t>
  </si>
  <si>
    <t>Immobilizzazioni materiali</t>
  </si>
  <si>
    <t>Immobilizzazioni immateriali</t>
  </si>
  <si>
    <t>Immobilizzazioni finanziarie</t>
  </si>
  <si>
    <t>ATTIVITA' A BREVE TERMINE</t>
  </si>
  <si>
    <t xml:space="preserve">ATTIVITA' A M/L TERMINE </t>
  </si>
  <si>
    <t>PASSIVITA' A BREVE TERMINE</t>
  </si>
  <si>
    <t>PASSIVITA' A M/L TERMINE</t>
  </si>
  <si>
    <t>MEZZI PROPRI</t>
  </si>
  <si>
    <t>Ricavi netti</t>
  </si>
  <si>
    <t>EBITDA</t>
  </si>
  <si>
    <t>EBIT</t>
  </si>
  <si>
    <t>Proventi e oneri finanziari netti</t>
  </si>
  <si>
    <t>Proventi ed oneri straordinari netti</t>
  </si>
  <si>
    <t>EBT</t>
  </si>
  <si>
    <t>Risultato d'esercizio</t>
  </si>
  <si>
    <t>RISULTATO D'ESERCIZIO</t>
  </si>
  <si>
    <t>PROSPETTO FONTI IMPIEGHI ANTE RETTIFICHE</t>
  </si>
  <si>
    <t>FONTI</t>
  </si>
  <si>
    <t>IMPIEGHI</t>
  </si>
  <si>
    <t>voce</t>
  </si>
  <si>
    <t>importo</t>
  </si>
  <si>
    <t>Delta</t>
  </si>
  <si>
    <t>TOTALE FONTI</t>
  </si>
  <si>
    <t>TOTALE IMPIEGHI</t>
  </si>
  <si>
    <t>PROSPETTO FONTI IMPIEGHI  RETTIFICATO</t>
  </si>
  <si>
    <t>RENDICONTO FINANZIARIO PER FLUSSI DI CASSA</t>
  </si>
  <si>
    <t>Ammortamenti</t>
  </si>
  <si>
    <t>Imposte</t>
  </si>
  <si>
    <t>Flusso gestione reddituale</t>
  </si>
  <si>
    <t>Variazione CCN</t>
  </si>
  <si>
    <t>Flusso gestione operativa</t>
  </si>
  <si>
    <t>Investimenti</t>
  </si>
  <si>
    <t>Disinvestimenti</t>
  </si>
  <si>
    <t>Flusso di cassa della gestione caratteristica</t>
  </si>
  <si>
    <t>Gestione finanziaria</t>
  </si>
  <si>
    <t>Gestione patrimoniale</t>
  </si>
  <si>
    <t>Gestione straordinaria</t>
  </si>
  <si>
    <t>FLUSSO DI CASSA</t>
  </si>
  <si>
    <t>Risultato operativo (EBIT)</t>
  </si>
  <si>
    <t>MOL (EBITDA)</t>
  </si>
  <si>
    <t>Calcolo CCN</t>
  </si>
  <si>
    <t>importi</t>
  </si>
  <si>
    <t>Calcolo Investimenti</t>
  </si>
  <si>
    <t>Calcolo Disinvestimenti</t>
  </si>
  <si>
    <t>CHECK</t>
  </si>
  <si>
    <t>impatto sulla cassa</t>
  </si>
  <si>
    <t>totale delta CCN</t>
  </si>
  <si>
    <t>totale delta investimenti</t>
  </si>
  <si>
    <t>totale delta disinvestimenti</t>
  </si>
  <si>
    <t>Delta Accantonamenti</t>
  </si>
  <si>
    <t>Calcolo gestione finanziaria</t>
  </si>
  <si>
    <t xml:space="preserve">totale </t>
  </si>
  <si>
    <t>Calcolo gestione patrimoniale</t>
  </si>
  <si>
    <t>Calcolo gestione straordinaria</t>
  </si>
  <si>
    <t>check</t>
  </si>
  <si>
    <t>cassa</t>
  </si>
  <si>
    <t>banca c/c passivo</t>
  </si>
  <si>
    <t>Immobilizzazioni Immateriali</t>
  </si>
  <si>
    <t>Immobilizzazioni Materiali</t>
  </si>
  <si>
    <t>Immobilizzazioni Finanziarie</t>
  </si>
  <si>
    <t>Crediti verso clienti</t>
  </si>
  <si>
    <t>Fornitori</t>
  </si>
  <si>
    <t>c</t>
  </si>
  <si>
    <t>Banca Passiva</t>
  </si>
  <si>
    <t>fornitori</t>
  </si>
  <si>
    <t>Capitale Sociale</t>
  </si>
  <si>
    <t>Riserve</t>
  </si>
  <si>
    <t>CONTO ECONOMICO RICLASSIFICATO</t>
  </si>
  <si>
    <t>fondi rischi ed oneri</t>
  </si>
  <si>
    <t>TFR</t>
  </si>
  <si>
    <t>ratei e risconti</t>
  </si>
  <si>
    <t>000/ Euro</t>
  </si>
  <si>
    <t>terreni e fabbricati</t>
  </si>
  <si>
    <t>impianti e macchinari</t>
  </si>
  <si>
    <t>partecipazioni in altre imprese</t>
  </si>
  <si>
    <t>Rimanenze</t>
  </si>
  <si>
    <t>Disponibilità liquide</t>
  </si>
  <si>
    <t>obbligazioni</t>
  </si>
  <si>
    <t>Attività finanziarie che non costituiscono immobilizzazioni (quotate)</t>
  </si>
  <si>
    <t>Crediti verso clienti esigibili oltre i 12 mesi</t>
  </si>
  <si>
    <t>Debiti tributari in scadenza</t>
  </si>
  <si>
    <t>debiti tributari in scadenza</t>
  </si>
  <si>
    <t>Costo del venduto</t>
  </si>
  <si>
    <t>imposte sul reddito (36%)</t>
  </si>
  <si>
    <t>liquidità immediate</t>
  </si>
  <si>
    <t>liquidità differite</t>
  </si>
  <si>
    <t>rimanenze</t>
  </si>
  <si>
    <t>immobilizzazioni mat.</t>
  </si>
  <si>
    <t>immobilizzazioni immat.</t>
  </si>
  <si>
    <t>immobilizzazzioni finananziarie</t>
  </si>
  <si>
    <t>debiti tributari</t>
  </si>
  <si>
    <t>fondi rischi e oneri</t>
  </si>
  <si>
    <t>utile</t>
  </si>
  <si>
    <t>Stralcio da nota integrativa:</t>
  </si>
  <si>
    <t>ammort. Imm. Immateriali</t>
  </si>
  <si>
    <t>ammort. Imm. Materiali</t>
  </si>
  <si>
    <t xml:space="preserve">- Ai fini del calcolo corretto del fondo TFR occorre notare che non ci sono state interruzioni di rapporti di lavoro. </t>
  </si>
  <si>
    <t>liquidità differita</t>
  </si>
  <si>
    <t>disponibilità magazzino</t>
  </si>
  <si>
    <t>Immob. Immateriali</t>
  </si>
  <si>
    <t>Immob. Materiali</t>
  </si>
  <si>
    <t>proventi e oneri netti</t>
  </si>
  <si>
    <t>- Gli ammotamenti delle immobilizzazioni immateriali nell'anno corrispondono a 280.000 €</t>
  </si>
  <si>
    <t>- Gli ammortamenti delle immobilizzazioni materiali nell'anno ammontano a 1.710.000 €</t>
  </si>
  <si>
    <t>Delta investimenti/disinvestimenti</t>
  </si>
  <si>
    <t>Calcolo delta investimenti</t>
  </si>
  <si>
    <t>immob. Finanziarie</t>
  </si>
  <si>
    <t xml:space="preserve">Risultato prima delle imposte </t>
  </si>
  <si>
    <t>ESERCITAZIONE 2 CAPITOLO 1</t>
  </si>
  <si>
    <t>NB vedere Nota Integrativa qui sotto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</si>
</sst>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\(#,##0\)"/>
    <numFmt numFmtId="171" formatCode="#,##0;[Red]\(#,##0\)"/>
    <numFmt numFmtId="172" formatCode="#,##0.0;[Red]\(#,##0.0\)"/>
    <numFmt numFmtId="173" formatCode="#,##0.00;[Red]\(#,##0.00\)"/>
  </numFmts>
  <fonts count="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ahoma"/>
      <family val="2"/>
    </font>
    <font>
      <u val="single"/>
      <sz val="10"/>
      <name val="Tahoma"/>
      <family val="2"/>
    </font>
    <font>
      <i/>
      <sz val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71" fontId="1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2" fillId="2" borderId="0" xfId="0" applyNumberFormat="1" applyFont="1" applyFill="1" applyAlignment="1">
      <alignment/>
    </xf>
    <xf numFmtId="171" fontId="5" fillId="0" borderId="0" xfId="0" applyNumberFormat="1" applyFont="1" applyAlignment="1">
      <alignment/>
    </xf>
    <xf numFmtId="171" fontId="6" fillId="0" borderId="0" xfId="0" applyNumberFormat="1" applyFont="1" applyAlignment="1">
      <alignment horizontal="center"/>
    </xf>
    <xf numFmtId="171" fontId="2" fillId="0" borderId="1" xfId="0" applyNumberFormat="1" applyFont="1" applyBorder="1" applyAlignment="1">
      <alignment/>
    </xf>
    <xf numFmtId="171" fontId="2" fillId="0" borderId="2" xfId="0" applyNumberFormat="1" applyFont="1" applyBorder="1" applyAlignment="1">
      <alignment/>
    </xf>
    <xf numFmtId="171" fontId="2" fillId="0" borderId="3" xfId="0" applyNumberFormat="1" applyFont="1" applyBorder="1" applyAlignment="1">
      <alignment/>
    </xf>
    <xf numFmtId="171" fontId="1" fillId="0" borderId="4" xfId="0" applyNumberFormat="1" applyFont="1" applyBorder="1" applyAlignment="1">
      <alignment/>
    </xf>
    <xf numFmtId="171" fontId="2" fillId="0" borderId="5" xfId="0" applyNumberFormat="1" applyFont="1" applyBorder="1" applyAlignment="1">
      <alignment/>
    </xf>
    <xf numFmtId="171" fontId="2" fillId="0" borderId="4" xfId="0" applyNumberFormat="1" applyFont="1" applyBorder="1" applyAlignment="1">
      <alignment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2" fillId="0" borderId="6" xfId="0" applyNumberFormat="1" applyFont="1" applyBorder="1" applyAlignment="1">
      <alignment/>
    </xf>
    <xf numFmtId="171" fontId="2" fillId="0" borderId="7" xfId="0" applyNumberFormat="1" applyFont="1" applyBorder="1" applyAlignment="1">
      <alignment/>
    </xf>
    <xf numFmtId="171" fontId="2" fillId="0" borderId="8" xfId="0" applyNumberFormat="1" applyFont="1" applyBorder="1" applyAlignment="1">
      <alignment/>
    </xf>
    <xf numFmtId="171" fontId="2" fillId="0" borderId="9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171" fontId="2" fillId="0" borderId="13" xfId="0" applyNumberFormat="1" applyFont="1" applyBorder="1" applyAlignment="1">
      <alignment/>
    </xf>
    <xf numFmtId="171" fontId="2" fillId="0" borderId="14" xfId="0" applyNumberFormat="1" applyFont="1" applyBorder="1" applyAlignment="1">
      <alignment/>
    </xf>
    <xf numFmtId="171" fontId="2" fillId="0" borderId="15" xfId="0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171" fontId="1" fillId="0" borderId="17" xfId="0" applyNumberFormat="1" applyFont="1" applyBorder="1" applyAlignment="1">
      <alignment/>
    </xf>
    <xf numFmtId="171" fontId="2" fillId="0" borderId="18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171" fontId="1" fillId="0" borderId="5" xfId="0" applyNumberFormat="1" applyFont="1" applyBorder="1" applyAlignment="1">
      <alignment/>
    </xf>
    <xf numFmtId="171" fontId="2" fillId="0" borderId="14" xfId="0" applyNumberFormat="1" applyFont="1" applyBorder="1" applyAlignment="1">
      <alignment horizontal="center"/>
    </xf>
    <xf numFmtId="171" fontId="2" fillId="0" borderId="15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/>
    </xf>
    <xf numFmtId="171" fontId="1" fillId="0" borderId="15" xfId="0" applyNumberFormat="1" applyFont="1" applyBorder="1" applyAlignment="1">
      <alignment/>
    </xf>
    <xf numFmtId="171" fontId="2" fillId="0" borderId="19" xfId="0" applyNumberFormat="1" applyFont="1" applyBorder="1" applyAlignment="1">
      <alignment/>
    </xf>
    <xf numFmtId="171" fontId="2" fillId="0" borderId="20" xfId="0" applyNumberFormat="1" applyFont="1" applyBorder="1" applyAlignment="1">
      <alignment/>
    </xf>
    <xf numFmtId="171" fontId="2" fillId="0" borderId="21" xfId="0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171" fontId="2" fillId="0" borderId="17" xfId="0" applyNumberFormat="1" applyFont="1" applyBorder="1" applyAlignment="1">
      <alignment/>
    </xf>
    <xf numFmtId="171" fontId="2" fillId="0" borderId="22" xfId="0" applyNumberFormat="1" applyFont="1" applyBorder="1" applyAlignment="1">
      <alignment/>
    </xf>
    <xf numFmtId="171" fontId="1" fillId="0" borderId="20" xfId="0" applyNumberFormat="1" applyFont="1" applyBorder="1" applyAlignment="1">
      <alignment/>
    </xf>
    <xf numFmtId="171" fontId="6" fillId="0" borderId="7" xfId="0" applyNumberFormat="1" applyFont="1" applyBorder="1" applyAlignment="1">
      <alignment/>
    </xf>
    <xf numFmtId="171" fontId="2" fillId="3" borderId="11" xfId="0" applyNumberFormat="1" applyFont="1" applyFill="1" applyBorder="1" applyAlignment="1">
      <alignment/>
    </xf>
    <xf numFmtId="171" fontId="2" fillId="3" borderId="12" xfId="0" applyNumberFormat="1" applyFont="1" applyFill="1" applyBorder="1" applyAlignment="1">
      <alignment/>
    </xf>
    <xf numFmtId="171" fontId="2" fillId="3" borderId="11" xfId="0" applyNumberFormat="1" applyFont="1" applyFill="1" applyBorder="1" applyAlignment="1">
      <alignment horizontal="center"/>
    </xf>
    <xf numFmtId="171" fontId="6" fillId="3" borderId="11" xfId="0" applyNumberFormat="1" applyFont="1" applyFill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 wrapText="1"/>
    </xf>
    <xf numFmtId="171" fontId="7" fillId="0" borderId="0" xfId="0" applyNumberFormat="1" applyFont="1" applyAlignment="1">
      <alignment/>
    </xf>
    <xf numFmtId="171" fontId="7" fillId="0" borderId="4" xfId="0" applyNumberFormat="1" applyFont="1" applyBorder="1" applyAlignment="1">
      <alignment horizontal="center"/>
    </xf>
    <xf numFmtId="171" fontId="2" fillId="0" borderId="0" xfId="0" applyNumberFormat="1" applyFont="1" applyAlignment="1">
      <alignment wrapText="1"/>
    </xf>
    <xf numFmtId="171" fontId="7" fillId="0" borderId="0" xfId="0" applyNumberFormat="1" applyFont="1" applyBorder="1" applyAlignment="1">
      <alignment horizontal="center"/>
    </xf>
    <xf numFmtId="9" fontId="2" fillId="0" borderId="0" xfId="17" applyFont="1" applyAlignment="1">
      <alignment/>
    </xf>
    <xf numFmtId="9" fontId="2" fillId="0" borderId="0" xfId="17" applyFont="1" applyAlignment="1">
      <alignment horizontal="center"/>
    </xf>
    <xf numFmtId="171" fontId="2" fillId="3" borderId="11" xfId="0" applyNumberFormat="1" applyFont="1" applyFill="1" applyBorder="1" applyAlignment="1">
      <alignment horizontal="left"/>
    </xf>
    <xf numFmtId="171" fontId="1" fillId="0" borderId="4" xfId="0" applyNumberFormat="1" applyFont="1" applyFill="1" applyBorder="1" applyAlignment="1">
      <alignment wrapText="1"/>
    </xf>
    <xf numFmtId="171" fontId="2" fillId="0" borderId="23" xfId="0" applyNumberFormat="1" applyFont="1" applyBorder="1" applyAlignment="1">
      <alignment/>
    </xf>
    <xf numFmtId="171" fontId="2" fillId="0" borderId="24" xfId="0" applyNumberFormat="1" applyFont="1" applyBorder="1" applyAlignment="1">
      <alignment/>
    </xf>
    <xf numFmtId="171" fontId="1" fillId="0" borderId="25" xfId="0" applyNumberFormat="1" applyFont="1" applyBorder="1" applyAlignment="1">
      <alignment/>
    </xf>
    <xf numFmtId="171" fontId="2" fillId="0" borderId="26" xfId="0" applyNumberFormat="1" applyFont="1" applyBorder="1" applyAlignment="1">
      <alignment/>
    </xf>
    <xf numFmtId="171" fontId="2" fillId="0" borderId="27" xfId="0" applyNumberFormat="1" applyFont="1" applyBorder="1" applyAlignment="1">
      <alignment/>
    </xf>
    <xf numFmtId="171" fontId="1" fillId="0" borderId="28" xfId="0" applyNumberFormat="1" applyFont="1" applyBorder="1" applyAlignment="1">
      <alignment/>
    </xf>
    <xf numFmtId="171" fontId="2" fillId="0" borderId="28" xfId="0" applyNumberFormat="1" applyFont="1" applyBorder="1" applyAlignment="1" quotePrefix="1">
      <alignment/>
    </xf>
    <xf numFmtId="171" fontId="2" fillId="0" borderId="29" xfId="0" applyNumberFormat="1" applyFont="1" applyBorder="1" applyAlignment="1" quotePrefix="1">
      <alignment/>
    </xf>
    <xf numFmtId="171" fontId="2" fillId="0" borderId="30" xfId="0" applyNumberFormat="1" applyFont="1" applyBorder="1" applyAlignment="1">
      <alignment/>
    </xf>
    <xf numFmtId="171" fontId="2" fillId="0" borderId="31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171" fontId="2" fillId="4" borderId="0" xfId="0" applyNumberFormat="1" applyFont="1" applyFill="1" applyBorder="1" applyAlignment="1">
      <alignment/>
    </xf>
    <xf numFmtId="171" fontId="1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1" fillId="0" borderId="28" xfId="0" applyNumberFormat="1" applyFont="1" applyBorder="1" applyAlignment="1">
      <alignment/>
    </xf>
    <xf numFmtId="0" fontId="0" fillId="0" borderId="5" xfId="0" applyBorder="1" applyAlignment="1">
      <alignment/>
    </xf>
    <xf numFmtId="171" fontId="2" fillId="0" borderId="32" xfId="0" applyNumberFormat="1" applyFont="1" applyBorder="1" applyAlignment="1">
      <alignment/>
    </xf>
    <xf numFmtId="0" fontId="0" fillId="0" borderId="3" xfId="0" applyBorder="1" applyAlignment="1">
      <alignment/>
    </xf>
    <xf numFmtId="171" fontId="2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171" fontId="2" fillId="0" borderId="28" xfId="0" applyNumberFormat="1" applyFont="1" applyBorder="1" applyAlignment="1">
      <alignment/>
    </xf>
    <xf numFmtId="171" fontId="2" fillId="0" borderId="3" xfId="0" applyNumberFormat="1" applyFont="1" applyBorder="1" applyAlignment="1">
      <alignment/>
    </xf>
    <xf numFmtId="171" fontId="1" fillId="0" borderId="33" xfId="0" applyNumberFormat="1" applyFont="1" applyBorder="1" applyAlignment="1">
      <alignment/>
    </xf>
    <xf numFmtId="171" fontId="2" fillId="0" borderId="25" xfId="0" applyNumberFormat="1" applyFont="1" applyBorder="1" applyAlignment="1">
      <alignment/>
    </xf>
    <xf numFmtId="0" fontId="0" fillId="0" borderId="35" xfId="0" applyBorder="1" applyAlignment="1">
      <alignment/>
    </xf>
    <xf numFmtId="171" fontId="2" fillId="0" borderId="29" xfId="0" applyNumberFormat="1" applyFont="1" applyBorder="1" applyAlignment="1">
      <alignment/>
    </xf>
    <xf numFmtId="0" fontId="0" fillId="0" borderId="36" xfId="0" applyBorder="1" applyAlignment="1">
      <alignment/>
    </xf>
    <xf numFmtId="171" fontId="1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171" fontId="2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171" fontId="1" fillId="0" borderId="29" xfId="0" applyNumberFormat="1" applyFont="1" applyBorder="1" applyAlignment="1">
      <alignment/>
    </xf>
    <xf numFmtId="171" fontId="2" fillId="3" borderId="41" xfId="0" applyNumberFormat="1" applyFont="1" applyFill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171" fontId="1" fillId="0" borderId="28" xfId="0" applyNumberFormat="1" applyFont="1" applyBorder="1" applyAlignment="1">
      <alignment horizontal="center"/>
    </xf>
    <xf numFmtId="171" fontId="6" fillId="3" borderId="4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2" customWidth="1"/>
    <col min="2" max="2" width="13.140625" style="2" bestFit="1" customWidth="1"/>
    <col min="3" max="3" width="9.140625" style="2" customWidth="1"/>
    <col min="4" max="4" width="34.7109375" style="2" customWidth="1"/>
    <col min="5" max="5" width="11.28125" style="2" bestFit="1" customWidth="1"/>
    <col min="6" max="6" width="8.8515625" style="2" bestFit="1" customWidth="1"/>
    <col min="7" max="16384" width="9.140625" style="2" customWidth="1"/>
  </cols>
  <sheetData>
    <row r="1" ht="15">
      <c r="A1" s="7" t="s">
        <v>147</v>
      </c>
    </row>
    <row r="2" ht="12.75">
      <c r="A2" s="50" t="s">
        <v>110</v>
      </c>
    </row>
    <row r="3" spans="1:6" ht="12.75">
      <c r="A3" s="70" t="s">
        <v>6</v>
      </c>
      <c r="B3" s="70"/>
      <c r="C3" s="70"/>
      <c r="D3" s="70"/>
      <c r="E3" s="70"/>
      <c r="F3" s="70"/>
    </row>
    <row r="4" spans="1:6" ht="12.75">
      <c r="A4" s="71" t="s">
        <v>0</v>
      </c>
      <c r="B4" s="71"/>
      <c r="C4" s="71"/>
      <c r="D4" s="71" t="s">
        <v>1</v>
      </c>
      <c r="E4" s="71"/>
      <c r="F4" s="71"/>
    </row>
    <row r="5" spans="1:6" ht="12.75">
      <c r="A5" s="3"/>
      <c r="B5" s="3"/>
      <c r="C5" s="3"/>
      <c r="D5" s="3"/>
      <c r="E5" s="3"/>
      <c r="F5" s="3"/>
    </row>
    <row r="6" spans="1:6" s="30" customFormat="1" ht="13.5" thickBot="1">
      <c r="A6" s="8" t="s">
        <v>2</v>
      </c>
      <c r="B6" s="8" t="s">
        <v>4</v>
      </c>
      <c r="C6" s="8" t="s">
        <v>5</v>
      </c>
      <c r="D6" s="8" t="s">
        <v>2</v>
      </c>
      <c r="E6" s="8" t="s">
        <v>4</v>
      </c>
      <c r="F6" s="8" t="s">
        <v>5</v>
      </c>
    </row>
    <row r="7" spans="1:6" ht="12.75">
      <c r="A7" s="9"/>
      <c r="B7" s="20"/>
      <c r="C7" s="20"/>
      <c r="D7" s="10"/>
      <c r="E7" s="20"/>
      <c r="F7" s="25"/>
    </row>
    <row r="8" spans="1:6" ht="12.75">
      <c r="A8" s="12" t="s">
        <v>14</v>
      </c>
      <c r="B8" s="21"/>
      <c r="C8" s="21"/>
      <c r="D8" s="4"/>
      <c r="E8" s="22"/>
      <c r="F8" s="26"/>
    </row>
    <row r="9" spans="1:6" ht="12.75">
      <c r="A9" s="14"/>
      <c r="B9" s="22"/>
      <c r="C9" s="22"/>
      <c r="D9" s="4" t="s">
        <v>12</v>
      </c>
      <c r="E9" s="22">
        <v>41000</v>
      </c>
      <c r="F9" s="26">
        <v>41000</v>
      </c>
    </row>
    <row r="10" spans="1:6" ht="12.75">
      <c r="A10" s="14" t="s">
        <v>96</v>
      </c>
      <c r="B10" s="22">
        <v>5600</v>
      </c>
      <c r="C10" s="22">
        <v>5900</v>
      </c>
      <c r="D10" s="4" t="s">
        <v>13</v>
      </c>
      <c r="E10" s="22">
        <v>6600</v>
      </c>
      <c r="F10" s="26">
        <v>22600</v>
      </c>
    </row>
    <row r="11" spans="1:6" ht="12.75">
      <c r="A11" s="14" t="s">
        <v>97</v>
      </c>
      <c r="B11" s="22"/>
      <c r="C11" s="22"/>
      <c r="D11" s="4" t="s">
        <v>35</v>
      </c>
      <c r="E11" s="22">
        <v>16000</v>
      </c>
      <c r="F11" s="26">
        <f>+B62</f>
        <v>9652</v>
      </c>
    </row>
    <row r="12" spans="1:6" ht="12.75">
      <c r="A12" s="51" t="s">
        <v>111</v>
      </c>
      <c r="B12" s="22">
        <v>4400</v>
      </c>
      <c r="C12" s="22">
        <v>5900</v>
      </c>
      <c r="D12" s="4"/>
      <c r="E12" s="22"/>
      <c r="F12" s="26"/>
    </row>
    <row r="13" spans="1:6" ht="12.75">
      <c r="A13" s="51" t="s">
        <v>112</v>
      </c>
      <c r="B13" s="22">
        <v>12700</v>
      </c>
      <c r="C13" s="22">
        <v>12100</v>
      </c>
      <c r="D13" s="4"/>
      <c r="E13" s="22"/>
      <c r="F13" s="26"/>
    </row>
    <row r="14" spans="1:6" ht="12.75">
      <c r="A14" s="14" t="s">
        <v>98</v>
      </c>
      <c r="B14" s="22"/>
      <c r="C14" s="22"/>
      <c r="D14" s="5" t="s">
        <v>17</v>
      </c>
      <c r="E14" s="21">
        <f>SUM(E9:E11)</f>
        <v>63600</v>
      </c>
      <c r="F14" s="27">
        <f>SUM(F9:F11)</f>
        <v>73252</v>
      </c>
    </row>
    <row r="15" spans="1:6" ht="12.75">
      <c r="A15" s="51" t="s">
        <v>113</v>
      </c>
      <c r="B15" s="22">
        <v>5000</v>
      </c>
      <c r="C15" s="22">
        <v>7500</v>
      </c>
      <c r="D15" s="4"/>
      <c r="E15" s="22"/>
      <c r="F15" s="26"/>
    </row>
    <row r="16" spans="1:6" ht="12.75">
      <c r="A16" s="14"/>
      <c r="B16" s="22"/>
      <c r="C16" s="22"/>
      <c r="D16" s="5" t="s">
        <v>24</v>
      </c>
      <c r="E16" s="21">
        <v>2400</v>
      </c>
      <c r="F16" s="27">
        <v>2700</v>
      </c>
    </row>
    <row r="17" spans="1:6" ht="12.75">
      <c r="A17" s="12" t="s">
        <v>23</v>
      </c>
      <c r="B17" s="21">
        <f>SUM(B9:B16)</f>
        <v>27700</v>
      </c>
      <c r="C17" s="21">
        <f>SUM(C9:C16)</f>
        <v>31400</v>
      </c>
      <c r="D17" s="4"/>
      <c r="E17" s="22"/>
      <c r="F17" s="26"/>
    </row>
    <row r="18" spans="1:6" ht="12.75">
      <c r="A18" s="12"/>
      <c r="B18" s="34"/>
      <c r="C18" s="34"/>
      <c r="D18" s="4"/>
      <c r="E18" s="22"/>
      <c r="F18" s="26"/>
    </row>
    <row r="19" spans="1:6" ht="12.75">
      <c r="A19" s="12"/>
      <c r="B19" s="34"/>
      <c r="C19" s="34"/>
      <c r="D19" s="4"/>
      <c r="E19" s="22"/>
      <c r="F19" s="26"/>
    </row>
    <row r="20" spans="1:6" ht="12.75">
      <c r="A20" s="14" t="s">
        <v>114</v>
      </c>
      <c r="B20" s="22">
        <v>21200</v>
      </c>
      <c r="C20" s="22">
        <v>24300</v>
      </c>
      <c r="D20" s="5" t="s">
        <v>18</v>
      </c>
      <c r="E20" s="21">
        <v>8300</v>
      </c>
      <c r="F20" s="27">
        <v>9100</v>
      </c>
    </row>
    <row r="21" spans="1:6" ht="12.75">
      <c r="A21" s="14" t="s">
        <v>99</v>
      </c>
      <c r="B21" s="22">
        <v>42000</v>
      </c>
      <c r="C21" s="22">
        <v>50000</v>
      </c>
      <c r="D21" s="4" t="s">
        <v>116</v>
      </c>
      <c r="E21" s="34"/>
      <c r="F21" s="26">
        <v>5200</v>
      </c>
    </row>
    <row r="22" spans="1:6" ht="12.75">
      <c r="A22" s="4" t="s">
        <v>118</v>
      </c>
      <c r="B22" s="22">
        <v>2000</v>
      </c>
      <c r="C22" s="22">
        <v>2000</v>
      </c>
      <c r="D22" s="4" t="s">
        <v>119</v>
      </c>
      <c r="E22" s="22">
        <v>1300</v>
      </c>
      <c r="F22" s="26">
        <v>0</v>
      </c>
    </row>
    <row r="23" spans="1:6" ht="24.75" customHeight="1">
      <c r="A23" s="52" t="s">
        <v>117</v>
      </c>
      <c r="B23" s="22">
        <v>2300</v>
      </c>
      <c r="C23" s="22">
        <v>4600</v>
      </c>
      <c r="D23" s="4" t="s">
        <v>100</v>
      </c>
      <c r="E23" s="22">
        <v>20000</v>
      </c>
      <c r="F23" s="26">
        <v>22100</v>
      </c>
    </row>
    <row r="24" spans="1:6" ht="12.75">
      <c r="A24" s="14" t="s">
        <v>115</v>
      </c>
      <c r="B24" s="22">
        <v>1200</v>
      </c>
      <c r="C24" s="22">
        <v>652</v>
      </c>
      <c r="D24" s="4" t="s">
        <v>102</v>
      </c>
      <c r="E24" s="22">
        <v>800</v>
      </c>
      <c r="F24" s="26">
        <v>600</v>
      </c>
    </row>
    <row r="25" spans="1:6" ht="12.75">
      <c r="A25" s="14"/>
      <c r="B25" s="22"/>
      <c r="C25" s="22"/>
      <c r="D25" s="4"/>
      <c r="E25" s="22"/>
      <c r="F25" s="26"/>
    </row>
    <row r="26" spans="1:6" ht="12.75">
      <c r="A26" s="12" t="s">
        <v>15</v>
      </c>
      <c r="B26" s="21">
        <f>SUM(B20:B25)</f>
        <v>68700</v>
      </c>
      <c r="C26" s="21">
        <f>SUM(C20:C25)</f>
        <v>81552</v>
      </c>
      <c r="D26" s="5" t="s">
        <v>19</v>
      </c>
      <c r="E26" s="21">
        <f>SUM(E21:E24)</f>
        <v>22100</v>
      </c>
      <c r="F26" s="27">
        <f>SUM(F21:F25)</f>
        <v>27900</v>
      </c>
    </row>
    <row r="27" spans="1:6" ht="12.75">
      <c r="A27" s="12"/>
      <c r="B27" s="34"/>
      <c r="C27" s="34"/>
      <c r="D27" s="53"/>
      <c r="E27" s="34"/>
      <c r="F27" s="35"/>
    </row>
    <row r="28" spans="1:6" ht="12.75">
      <c r="A28" s="14"/>
      <c r="B28" s="22"/>
      <c r="C28" s="22"/>
      <c r="D28" s="4"/>
      <c r="E28" s="22"/>
      <c r="F28" s="26"/>
    </row>
    <row r="29" spans="1:6" s="1" customFormat="1" ht="12.75">
      <c r="A29" s="12" t="s">
        <v>16</v>
      </c>
      <c r="B29" s="21"/>
      <c r="C29" s="21"/>
      <c r="D29" s="5" t="s">
        <v>20</v>
      </c>
      <c r="E29" s="21"/>
      <c r="F29" s="27"/>
    </row>
    <row r="30" spans="1:6" ht="12.75">
      <c r="A30" s="14"/>
      <c r="B30" s="22"/>
      <c r="C30" s="22"/>
      <c r="D30" s="4"/>
      <c r="E30" s="22"/>
      <c r="F30" s="26"/>
    </row>
    <row r="31" spans="1:6" ht="13.5" thickBot="1">
      <c r="A31" s="15" t="s">
        <v>11</v>
      </c>
      <c r="B31" s="23">
        <f>B8+B17+B26+B29</f>
        <v>96400</v>
      </c>
      <c r="C31" s="23">
        <f>C8+C17+C26+C29</f>
        <v>112952</v>
      </c>
      <c r="D31" s="16" t="s">
        <v>21</v>
      </c>
      <c r="E31" s="23">
        <f>E14+E16+E20+E26+E29</f>
        <v>96400</v>
      </c>
      <c r="F31" s="28">
        <f>F14+F16+F20+F26+F29</f>
        <v>112952</v>
      </c>
    </row>
    <row r="32" spans="1:6" ht="6" customHeight="1" thickBot="1" thickTop="1">
      <c r="A32" s="17"/>
      <c r="B32" s="24"/>
      <c r="C32" s="24"/>
      <c r="D32" s="18"/>
      <c r="E32" s="24"/>
      <c r="F32" s="29"/>
    </row>
    <row r="33" spans="1:6" ht="12.75">
      <c r="A33" s="69" t="s">
        <v>148</v>
      </c>
      <c r="B33" s="4"/>
      <c r="C33" s="4"/>
      <c r="D33" s="4"/>
      <c r="E33" s="4"/>
      <c r="F33" s="4"/>
    </row>
    <row r="35" spans="1:6" ht="12.75">
      <c r="A35" s="70" t="s">
        <v>7</v>
      </c>
      <c r="B35" s="70"/>
      <c r="C35" s="70"/>
      <c r="D35" s="3"/>
      <c r="E35" s="3"/>
      <c r="F35" s="3"/>
    </row>
    <row r="36" spans="1:6" ht="13.5" thickBot="1">
      <c r="A36" s="8" t="s">
        <v>2</v>
      </c>
      <c r="B36" s="8"/>
      <c r="C36" s="8" t="s">
        <v>5</v>
      </c>
      <c r="D36" s="3"/>
      <c r="E36" s="3"/>
      <c r="F36" s="3"/>
    </row>
    <row r="37" spans="1:6" ht="12.75">
      <c r="A37" s="9"/>
      <c r="B37" s="74"/>
      <c r="C37" s="75"/>
      <c r="D37" s="55"/>
      <c r="E37" s="3"/>
      <c r="F37" s="3"/>
    </row>
    <row r="38" spans="1:6" ht="12.75">
      <c r="A38" s="14"/>
      <c r="B38" s="76"/>
      <c r="C38" s="77"/>
      <c r="D38" s="55"/>
      <c r="E38" s="3"/>
      <c r="F38" s="3"/>
    </row>
    <row r="39" spans="1:6" ht="13.5" thickBot="1">
      <c r="A39" s="14"/>
      <c r="B39" s="78"/>
      <c r="C39" s="73"/>
      <c r="D39" s="55"/>
      <c r="E39" s="3"/>
      <c r="F39" s="3"/>
    </row>
    <row r="40" spans="1:6" ht="12.75">
      <c r="A40" s="14"/>
      <c r="B40" s="74"/>
      <c r="C40" s="79"/>
      <c r="D40" s="55"/>
      <c r="E40" s="3"/>
      <c r="F40" s="3"/>
    </row>
    <row r="41" spans="1:4" ht="12.75">
      <c r="A41" s="12" t="s">
        <v>22</v>
      </c>
      <c r="B41" s="72">
        <v>112000</v>
      </c>
      <c r="C41" s="73"/>
      <c r="D41" s="54"/>
    </row>
    <row r="42" spans="1:4" ht="12.75">
      <c r="A42" s="12"/>
      <c r="B42" s="72"/>
      <c r="C42" s="73"/>
      <c r="D42" s="54"/>
    </row>
    <row r="43" spans="1:4" ht="12.75">
      <c r="A43" s="12"/>
      <c r="B43" s="72"/>
      <c r="C43" s="73"/>
      <c r="D43" s="54"/>
    </row>
    <row r="44" spans="1:4" ht="12.75">
      <c r="A44" s="14"/>
      <c r="B44" s="72"/>
      <c r="C44" s="73"/>
      <c r="D44" s="54"/>
    </row>
    <row r="45" spans="1:4" ht="12.75">
      <c r="A45" s="12" t="s">
        <v>25</v>
      </c>
      <c r="B45" s="89">
        <v>-95000</v>
      </c>
      <c r="C45" s="84"/>
      <c r="D45" s="54"/>
    </row>
    <row r="46" spans="1:4" ht="25.5">
      <c r="A46" s="49" t="s">
        <v>33</v>
      </c>
      <c r="B46" s="80">
        <f>B41+B45</f>
        <v>17000</v>
      </c>
      <c r="C46" s="77"/>
      <c r="D46" s="54"/>
    </row>
    <row r="47" spans="1:4" ht="12.75">
      <c r="A47" s="14"/>
      <c r="B47" s="81"/>
      <c r="C47" s="82"/>
      <c r="D47" s="54"/>
    </row>
    <row r="48" spans="1:4" ht="12.75">
      <c r="A48" s="14" t="s">
        <v>26</v>
      </c>
      <c r="B48" s="78">
        <v>2600</v>
      </c>
      <c r="C48" s="73"/>
      <c r="D48" s="54"/>
    </row>
    <row r="49" spans="1:4" ht="12.75">
      <c r="A49" s="14" t="s">
        <v>27</v>
      </c>
      <c r="B49" s="83">
        <v>-5800</v>
      </c>
      <c r="C49" s="84"/>
      <c r="D49" s="54"/>
    </row>
    <row r="50" spans="1:4" ht="12.75">
      <c r="A50" s="12" t="s">
        <v>28</v>
      </c>
      <c r="B50" s="80">
        <f>B48+B49</f>
        <v>-3200</v>
      </c>
      <c r="C50" s="77"/>
      <c r="D50" s="54"/>
    </row>
    <row r="51" spans="1:4" ht="12.75">
      <c r="A51" s="14"/>
      <c r="B51" s="81"/>
      <c r="C51" s="82"/>
      <c r="D51" s="54"/>
    </row>
    <row r="52" spans="1:4" s="1" customFormat="1" ht="25.5">
      <c r="A52" s="49" t="s">
        <v>29</v>
      </c>
      <c r="B52" s="72">
        <v>-200</v>
      </c>
      <c r="C52" s="73"/>
      <c r="D52" s="54"/>
    </row>
    <row r="53" spans="1:4" ht="12.75">
      <c r="A53" s="14"/>
      <c r="B53" s="78"/>
      <c r="C53" s="73"/>
      <c r="D53" s="54"/>
    </row>
    <row r="54" spans="1:4" ht="12.75">
      <c r="A54" s="14" t="s">
        <v>30</v>
      </c>
      <c r="B54" s="78">
        <v>2100</v>
      </c>
      <c r="C54" s="73"/>
      <c r="D54" s="54"/>
    </row>
    <row r="55" spans="1:4" ht="12.75">
      <c r="A55" s="14" t="s">
        <v>31</v>
      </c>
      <c r="B55" s="83"/>
      <c r="C55" s="84"/>
      <c r="D55" s="54"/>
    </row>
    <row r="56" spans="1:4" ht="12.75">
      <c r="A56" s="12" t="s">
        <v>32</v>
      </c>
      <c r="B56" s="80">
        <f>B54+B55</f>
        <v>2100</v>
      </c>
      <c r="C56" s="77"/>
      <c r="D56" s="54"/>
    </row>
    <row r="57" spans="1:4" ht="12.75">
      <c r="A57" s="14"/>
      <c r="B57" s="76"/>
      <c r="C57" s="77"/>
      <c r="D57" s="54"/>
    </row>
    <row r="58" spans="1:4" ht="12.75">
      <c r="A58" s="57" t="s">
        <v>146</v>
      </c>
      <c r="B58" s="80">
        <f>B46+B50+B52+B56</f>
        <v>15700</v>
      </c>
      <c r="C58" s="77"/>
      <c r="D58" s="54"/>
    </row>
    <row r="59" spans="1:4" ht="12.75">
      <c r="A59" s="14"/>
      <c r="B59" s="81"/>
      <c r="C59" s="82"/>
      <c r="D59" s="54"/>
    </row>
    <row r="60" spans="1:4" ht="12.75">
      <c r="A60" s="14" t="s">
        <v>122</v>
      </c>
      <c r="B60" s="78">
        <v>-6048</v>
      </c>
      <c r="C60" s="73"/>
      <c r="D60" s="54"/>
    </row>
    <row r="61" spans="1:4" ht="12.75">
      <c r="A61" s="14"/>
      <c r="B61" s="83"/>
      <c r="C61" s="84"/>
      <c r="D61" s="54"/>
    </row>
    <row r="62" spans="1:4" ht="13.5" thickBot="1">
      <c r="A62" s="12" t="s">
        <v>34</v>
      </c>
      <c r="B62" s="85">
        <f>B58+B60</f>
        <v>9652</v>
      </c>
      <c r="C62" s="86"/>
      <c r="D62" s="54"/>
    </row>
    <row r="63" spans="1:4" ht="6" customHeight="1" thickBot="1" thickTop="1">
      <c r="A63" s="17"/>
      <c r="B63" s="87"/>
      <c r="C63" s="88"/>
      <c r="D63" s="54"/>
    </row>
    <row r="66" spans="1:4" ht="12.75">
      <c r="A66" s="60" t="s">
        <v>132</v>
      </c>
      <c r="B66" s="61"/>
      <c r="C66" s="61"/>
      <c r="D66" s="62"/>
    </row>
    <row r="67" spans="1:4" ht="12.75">
      <c r="A67" s="63"/>
      <c r="B67" s="4"/>
      <c r="C67" s="4"/>
      <c r="D67" s="59"/>
    </row>
    <row r="68" spans="1:4" ht="12.75">
      <c r="A68" s="64" t="s">
        <v>141</v>
      </c>
      <c r="B68" s="4"/>
      <c r="C68" s="4"/>
      <c r="D68" s="59"/>
    </row>
    <row r="69" spans="1:4" ht="12.75">
      <c r="A69" s="64"/>
      <c r="B69" s="4"/>
      <c r="C69" s="4"/>
      <c r="D69" s="59"/>
    </row>
    <row r="70" spans="1:4" ht="12.75">
      <c r="A70" s="64" t="s">
        <v>142</v>
      </c>
      <c r="B70" s="4"/>
      <c r="C70" s="4"/>
      <c r="D70" s="59"/>
    </row>
    <row r="71" spans="1:4" ht="12.75">
      <c r="A71" s="64"/>
      <c r="B71" s="4"/>
      <c r="C71" s="4"/>
      <c r="D71" s="59"/>
    </row>
    <row r="72" spans="1:4" ht="12.75">
      <c r="A72" s="65" t="s">
        <v>135</v>
      </c>
      <c r="B72" s="66"/>
      <c r="C72" s="66"/>
      <c r="D72" s="67"/>
    </row>
  </sheetData>
  <mergeCells count="31">
    <mergeCell ref="B62:C62"/>
    <mergeCell ref="B63:C63"/>
    <mergeCell ref="B43:C43"/>
    <mergeCell ref="B44:C44"/>
    <mergeCell ref="B45:C45"/>
    <mergeCell ref="B52:C52"/>
    <mergeCell ref="B53:C53"/>
    <mergeCell ref="B56:C56"/>
    <mergeCell ref="B57:C57"/>
    <mergeCell ref="B58:C58"/>
    <mergeCell ref="B59:C59"/>
    <mergeCell ref="B60:C60"/>
    <mergeCell ref="B61:C61"/>
    <mergeCell ref="B54:C54"/>
    <mergeCell ref="B55:C55"/>
    <mergeCell ref="B50:C50"/>
    <mergeCell ref="B51:C51"/>
    <mergeCell ref="B46:C46"/>
    <mergeCell ref="B47:C47"/>
    <mergeCell ref="B48:C48"/>
    <mergeCell ref="B49:C49"/>
    <mergeCell ref="B42:C42"/>
    <mergeCell ref="B37:C37"/>
    <mergeCell ref="B41:C41"/>
    <mergeCell ref="B38:C38"/>
    <mergeCell ref="B39:C39"/>
    <mergeCell ref="B40:C40"/>
    <mergeCell ref="A35:C35"/>
    <mergeCell ref="A3:F3"/>
    <mergeCell ref="A4:C4"/>
    <mergeCell ref="D4:F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B34" sqref="B34"/>
    </sheetView>
  </sheetViews>
  <sheetFormatPr defaultColWidth="9.140625" defaultRowHeight="12.75"/>
  <cols>
    <col min="1" max="1" width="34.421875" style="2" bestFit="1" customWidth="1"/>
    <col min="2" max="4" width="9.28125" style="2" customWidth="1"/>
    <col min="5" max="5" width="34.421875" style="2" customWidth="1"/>
    <col min="6" max="8" width="9.28125" style="2" customWidth="1"/>
    <col min="9" max="16384" width="9.140625" style="2" customWidth="1"/>
  </cols>
  <sheetData>
    <row r="1" spans="1:7" ht="12.75">
      <c r="A1" s="70" t="s">
        <v>101</v>
      </c>
      <c r="B1" s="70"/>
      <c r="C1" s="70"/>
      <c r="D1" s="70"/>
      <c r="E1" s="70"/>
      <c r="F1" s="70"/>
      <c r="G1" s="70"/>
    </row>
    <row r="2" spans="1:8" ht="12.75">
      <c r="A2" s="71" t="s">
        <v>0</v>
      </c>
      <c r="B2" s="71"/>
      <c r="C2" s="71"/>
      <c r="D2" s="8"/>
      <c r="E2" s="71" t="s">
        <v>1</v>
      </c>
      <c r="F2" s="71"/>
      <c r="G2" s="71"/>
      <c r="H2" s="30"/>
    </row>
    <row r="3" spans="1:8" ht="12.75">
      <c r="A3" s="50" t="s">
        <v>110</v>
      </c>
      <c r="B3" s="30"/>
      <c r="C3" s="30"/>
      <c r="D3" s="30"/>
      <c r="E3" s="30"/>
      <c r="F3" s="30"/>
      <c r="G3" s="30"/>
      <c r="H3" s="30"/>
    </row>
    <row r="4" spans="1:8" ht="13.5" thickBot="1">
      <c r="A4" s="8" t="s">
        <v>2</v>
      </c>
      <c r="B4" s="8" t="s">
        <v>4</v>
      </c>
      <c r="C4" s="8" t="s">
        <v>5</v>
      </c>
      <c r="D4" s="8" t="s">
        <v>60</v>
      </c>
      <c r="E4" s="8" t="s">
        <v>2</v>
      </c>
      <c r="F4" s="8" t="s">
        <v>4</v>
      </c>
      <c r="G4" s="8" t="s">
        <v>5</v>
      </c>
      <c r="H4" s="8" t="s">
        <v>60</v>
      </c>
    </row>
    <row r="5" spans="1:8" ht="12.75">
      <c r="A5" s="9"/>
      <c r="B5" s="20"/>
      <c r="C5" s="20"/>
      <c r="D5" s="20"/>
      <c r="E5" s="20"/>
      <c r="F5" s="20"/>
      <c r="G5" s="20"/>
      <c r="H5" s="11"/>
    </row>
    <row r="6" spans="1:8" ht="12.75">
      <c r="A6" s="14" t="s">
        <v>94</v>
      </c>
      <c r="B6" s="22"/>
      <c r="C6" s="22"/>
      <c r="D6" s="22"/>
      <c r="E6" s="22" t="s">
        <v>95</v>
      </c>
      <c r="F6" s="22"/>
      <c r="G6" s="22"/>
      <c r="H6" s="13"/>
    </row>
    <row r="7" spans="1:8" ht="12.75">
      <c r="A7" s="12" t="s">
        <v>36</v>
      </c>
      <c r="B7" s="34">
        <f>SUM(B5:B6)</f>
        <v>0</v>
      </c>
      <c r="C7" s="34">
        <f>SUM(C5:C6)</f>
        <v>0</v>
      </c>
      <c r="D7" s="34"/>
      <c r="E7" s="22"/>
      <c r="F7" s="22"/>
      <c r="G7" s="22"/>
      <c r="H7" s="13"/>
    </row>
    <row r="8" spans="1:8" ht="12.75">
      <c r="A8" s="14"/>
      <c r="B8" s="22"/>
      <c r="C8" s="22"/>
      <c r="D8" s="22"/>
      <c r="E8" s="34"/>
      <c r="F8" s="34"/>
      <c r="G8" s="34"/>
      <c r="H8" s="13"/>
    </row>
    <row r="9" spans="1:8" ht="12.75">
      <c r="A9" s="14"/>
      <c r="B9" s="22"/>
      <c r="C9" s="22"/>
      <c r="D9" s="22"/>
      <c r="E9" s="22"/>
      <c r="F9" s="22"/>
      <c r="G9" s="22"/>
      <c r="H9" s="13"/>
    </row>
    <row r="10" spans="1:8" ht="12.75">
      <c r="A10" s="12" t="s">
        <v>37</v>
      </c>
      <c r="B10" s="34">
        <f>SUM(B8:B9)</f>
        <v>0</v>
      </c>
      <c r="C10" s="34">
        <f>SUM(C8:C9)</f>
        <v>0</v>
      </c>
      <c r="D10" s="34"/>
      <c r="E10" s="34"/>
      <c r="F10" s="34"/>
      <c r="G10" s="34"/>
      <c r="H10" s="13"/>
    </row>
    <row r="11" spans="1:8" ht="12.75">
      <c r="A11" s="12"/>
      <c r="B11" s="34"/>
      <c r="C11" s="34"/>
      <c r="D11" s="34"/>
      <c r="E11" s="22"/>
      <c r="F11" s="22"/>
      <c r="G11" s="22"/>
      <c r="H11" s="13"/>
    </row>
    <row r="12" spans="1:8" ht="12.75">
      <c r="A12" s="14"/>
      <c r="B12" s="22"/>
      <c r="C12" s="22"/>
      <c r="D12" s="22"/>
      <c r="E12" s="34"/>
      <c r="F12" s="34"/>
      <c r="G12" s="34"/>
      <c r="H12" s="13"/>
    </row>
    <row r="13" spans="1:8" ht="12.75">
      <c r="A13" s="12" t="s">
        <v>38</v>
      </c>
      <c r="B13" s="34">
        <f>SUM(B11:B12)</f>
        <v>0</v>
      </c>
      <c r="C13" s="34">
        <f>SUM(C11:C12)</f>
        <v>0</v>
      </c>
      <c r="D13" s="34"/>
      <c r="E13" s="34" t="s">
        <v>44</v>
      </c>
      <c r="F13" s="21">
        <f>SUM(F5:F12)</f>
        <v>0</v>
      </c>
      <c r="G13" s="21">
        <f>SUM(G5:G12)</f>
        <v>0</v>
      </c>
      <c r="H13" s="13"/>
    </row>
    <row r="14" spans="1:8" ht="12.75">
      <c r="A14" s="14"/>
      <c r="B14" s="22"/>
      <c r="C14" s="22"/>
      <c r="D14" s="22"/>
      <c r="E14" s="22"/>
      <c r="F14" s="22"/>
      <c r="G14" s="22"/>
      <c r="H14" s="13"/>
    </row>
    <row r="15" spans="1:8" ht="12.75">
      <c r="A15" s="12" t="s">
        <v>42</v>
      </c>
      <c r="B15" s="21">
        <f>B7+B10+B13</f>
        <v>0</v>
      </c>
      <c r="C15" s="21">
        <f>C7+C10+C13</f>
        <v>0</v>
      </c>
      <c r="D15" s="34"/>
      <c r="E15" s="22"/>
      <c r="F15" s="22"/>
      <c r="G15" s="22"/>
      <c r="H15" s="13"/>
    </row>
    <row r="16" spans="1:8" ht="12.75">
      <c r="A16" s="14"/>
      <c r="B16" s="22"/>
      <c r="C16" s="22"/>
      <c r="D16" s="22"/>
      <c r="E16" s="22"/>
      <c r="F16" s="22"/>
      <c r="G16" s="22"/>
      <c r="H16" s="13"/>
    </row>
    <row r="17" spans="1:8" ht="12.75">
      <c r="A17" s="12"/>
      <c r="B17" s="22"/>
      <c r="C17" s="22"/>
      <c r="D17" s="22"/>
      <c r="E17" s="22"/>
      <c r="F17" s="22"/>
      <c r="G17" s="22"/>
      <c r="H17" s="13"/>
    </row>
    <row r="18" spans="1:8" ht="12.75">
      <c r="A18" s="14"/>
      <c r="B18" s="22"/>
      <c r="C18" s="22"/>
      <c r="D18" s="22"/>
      <c r="E18" s="22"/>
      <c r="F18" s="22"/>
      <c r="G18" s="22"/>
      <c r="H18" s="13"/>
    </row>
    <row r="19" spans="1:8" ht="12.75">
      <c r="A19" s="12" t="s">
        <v>39</v>
      </c>
      <c r="B19" s="34">
        <f>SUM(B16:B18)</f>
        <v>0</v>
      </c>
      <c r="C19" s="34">
        <f>SUM(C16:C18)</f>
        <v>0</v>
      </c>
      <c r="D19" s="34"/>
      <c r="E19" s="22"/>
      <c r="F19" s="22"/>
      <c r="G19" s="22"/>
      <c r="H19" s="13"/>
    </row>
    <row r="20" spans="1:8" ht="12.75">
      <c r="A20" s="14"/>
      <c r="B20" s="22"/>
      <c r="C20" s="22"/>
      <c r="D20" s="22"/>
      <c r="E20" s="22"/>
      <c r="F20" s="22"/>
      <c r="G20" s="22"/>
      <c r="H20" s="13"/>
    </row>
    <row r="21" spans="1:8" ht="12.75">
      <c r="A21" s="14"/>
      <c r="B21" s="22"/>
      <c r="C21" s="22"/>
      <c r="D21" s="22"/>
      <c r="E21" s="22"/>
      <c r="F21" s="22"/>
      <c r="G21" s="22"/>
      <c r="H21" s="13"/>
    </row>
    <row r="22" spans="1:8" ht="12.75">
      <c r="A22" s="12" t="s">
        <v>40</v>
      </c>
      <c r="B22" s="34">
        <f>SUM(B20:B21)</f>
        <v>0</v>
      </c>
      <c r="C22" s="34">
        <f>SUM(C20:C21)</f>
        <v>0</v>
      </c>
      <c r="D22" s="34"/>
      <c r="E22" s="34"/>
      <c r="F22" s="34"/>
      <c r="G22" s="34"/>
      <c r="H22" s="13"/>
    </row>
    <row r="23" spans="1:8" ht="12.75">
      <c r="A23" s="14"/>
      <c r="B23" s="34"/>
      <c r="C23" s="34"/>
      <c r="D23" s="34"/>
      <c r="E23" s="34" t="s">
        <v>45</v>
      </c>
      <c r="F23" s="21">
        <f>SUM(F14:F22)</f>
        <v>0</v>
      </c>
      <c r="G23" s="21">
        <f>SUM(G14:G22)</f>
        <v>0</v>
      </c>
      <c r="H23" s="13"/>
    </row>
    <row r="24" spans="1:8" ht="12.75">
      <c r="A24" s="14"/>
      <c r="B24" s="34"/>
      <c r="C24" s="34"/>
      <c r="D24" s="34"/>
      <c r="E24" s="34"/>
      <c r="F24" s="34"/>
      <c r="G24" s="34"/>
      <c r="H24" s="13"/>
    </row>
    <row r="25" spans="1:8" ht="12.75">
      <c r="A25" s="14"/>
      <c r="B25" s="22"/>
      <c r="C25" s="22"/>
      <c r="D25" s="22"/>
      <c r="E25" s="22"/>
      <c r="F25" s="22"/>
      <c r="G25" s="22"/>
      <c r="H25" s="13"/>
    </row>
    <row r="26" spans="1:8" ht="12.75">
      <c r="A26" s="12" t="s">
        <v>41</v>
      </c>
      <c r="B26" s="34">
        <f>SUM(B23:B25)</f>
        <v>0</v>
      </c>
      <c r="C26" s="34">
        <f>SUM(C23:C25)</f>
        <v>0</v>
      </c>
      <c r="D26" s="34"/>
      <c r="E26" s="34"/>
      <c r="F26" s="34"/>
      <c r="G26" s="34"/>
      <c r="H26" s="13"/>
    </row>
    <row r="27" spans="1:8" ht="12.75">
      <c r="A27" s="14"/>
      <c r="B27" s="34"/>
      <c r="C27" s="34"/>
      <c r="D27" s="34"/>
      <c r="E27" s="22" t="s">
        <v>53</v>
      </c>
      <c r="F27" s="22">
        <f>B61</f>
        <v>0</v>
      </c>
      <c r="G27" s="22">
        <f>C61</f>
        <v>0</v>
      </c>
      <c r="H27" s="13"/>
    </row>
    <row r="28" spans="1:8" ht="12.75">
      <c r="A28" s="12" t="s">
        <v>43</v>
      </c>
      <c r="B28" s="21">
        <v>0</v>
      </c>
      <c r="C28" s="21">
        <f>C19+C22+C26</f>
        <v>0</v>
      </c>
      <c r="D28" s="34"/>
      <c r="E28" s="34" t="s">
        <v>46</v>
      </c>
      <c r="F28" s="21">
        <f>SUM(F24:F27)</f>
        <v>0</v>
      </c>
      <c r="G28" s="21">
        <f>SUM(G24:G27)</f>
        <v>0</v>
      </c>
      <c r="H28" s="13"/>
    </row>
    <row r="29" spans="1:8" ht="12.75">
      <c r="A29" s="14"/>
      <c r="B29" s="22"/>
      <c r="C29" s="22"/>
      <c r="D29" s="22"/>
      <c r="E29" s="22"/>
      <c r="F29" s="22"/>
      <c r="G29" s="22"/>
      <c r="H29" s="13"/>
    </row>
    <row r="30" spans="1:8" ht="13.5" thickBot="1">
      <c r="A30" s="15" t="s">
        <v>11</v>
      </c>
      <c r="B30" s="23">
        <f>B15+B28</f>
        <v>0</v>
      </c>
      <c r="C30" s="23">
        <f>C15+C28</f>
        <v>0</v>
      </c>
      <c r="D30" s="34">
        <f>SUM(D5:D29)</f>
        <v>0</v>
      </c>
      <c r="E30" s="48" t="s">
        <v>21</v>
      </c>
      <c r="F30" s="23">
        <f>F13+F23+F28</f>
        <v>0</v>
      </c>
      <c r="G30" s="23">
        <f>G13+G23+G28</f>
        <v>0</v>
      </c>
      <c r="H30" s="31">
        <f>SUM(H5:H29)</f>
        <v>0</v>
      </c>
    </row>
    <row r="31" spans="1:8" ht="14.25" thickBot="1" thickTop="1">
      <c r="A31" s="17"/>
      <c r="B31" s="24"/>
      <c r="C31" s="24"/>
      <c r="D31" s="24"/>
      <c r="E31" s="24"/>
      <c r="F31" s="24"/>
      <c r="G31" s="24"/>
      <c r="H31" s="19"/>
    </row>
    <row r="32" ht="6" customHeight="1"/>
    <row r="33" spans="1:3" ht="12.75">
      <c r="A33" s="3" t="s">
        <v>83</v>
      </c>
      <c r="B33" s="6" t="str">
        <f>IF(B30-F30=0,"OK","ERRATO")</f>
        <v>OK</v>
      </c>
      <c r="C33" s="6" t="str">
        <f>IF(C30-G30=0,"OK","ERRATO")</f>
        <v>OK</v>
      </c>
    </row>
    <row r="34" spans="1:3" ht="12.75">
      <c r="A34" s="3"/>
      <c r="B34" s="68"/>
      <c r="C34" s="68"/>
    </row>
    <row r="36" spans="1:7" ht="12.75">
      <c r="A36" s="70" t="s">
        <v>7</v>
      </c>
      <c r="B36" s="70"/>
      <c r="C36" s="70"/>
      <c r="D36" s="3"/>
      <c r="E36" s="3"/>
      <c r="F36" s="3"/>
      <c r="G36" s="3"/>
    </row>
    <row r="37" spans="1:7" ht="13.5" thickBot="1">
      <c r="A37" s="8" t="s">
        <v>2</v>
      </c>
      <c r="B37" s="8" t="s">
        <v>4</v>
      </c>
      <c r="C37" s="8" t="s">
        <v>5</v>
      </c>
      <c r="D37" s="3"/>
      <c r="E37" s="3"/>
      <c r="F37" s="3"/>
      <c r="G37" s="3"/>
    </row>
    <row r="38" spans="1:7" ht="12.75">
      <c r="A38" s="9"/>
      <c r="B38" s="20"/>
      <c r="C38" s="32"/>
      <c r="D38" s="3"/>
      <c r="E38" s="3"/>
      <c r="F38" s="3"/>
      <c r="G38" s="3"/>
    </row>
    <row r="39" spans="1:7" ht="12.75">
      <c r="A39" s="14"/>
      <c r="B39" s="22"/>
      <c r="C39" s="33"/>
      <c r="D39" s="3"/>
      <c r="E39" s="3"/>
      <c r="F39" s="3"/>
      <c r="G39" s="3"/>
    </row>
    <row r="40" spans="1:7" ht="12.75">
      <c r="A40" s="14"/>
      <c r="B40" s="22"/>
      <c r="C40" s="33"/>
      <c r="D40" s="3"/>
      <c r="E40" s="3"/>
      <c r="F40" s="3"/>
      <c r="G40" s="3"/>
    </row>
    <row r="41" spans="1:7" ht="12.75">
      <c r="A41" s="14"/>
      <c r="B41" s="22"/>
      <c r="C41" s="33"/>
      <c r="D41" s="3"/>
      <c r="E41" s="3"/>
      <c r="F41" s="3"/>
      <c r="G41" s="3"/>
    </row>
    <row r="42" spans="1:4" ht="12.75">
      <c r="A42" s="12" t="s">
        <v>47</v>
      </c>
      <c r="B42" s="34">
        <f>SUM(B39:B41)</f>
        <v>0</v>
      </c>
      <c r="C42" s="35">
        <f>SUM(C39:C41)</f>
        <v>0</v>
      </c>
      <c r="D42" s="1"/>
    </row>
    <row r="43" spans="1:4" ht="12.75">
      <c r="A43" s="12"/>
      <c r="B43" s="34"/>
      <c r="C43" s="35"/>
      <c r="D43" s="1"/>
    </row>
    <row r="44" spans="1:4" ht="12.75">
      <c r="A44" s="12"/>
      <c r="B44" s="34"/>
      <c r="C44" s="35"/>
      <c r="D44" s="1"/>
    </row>
    <row r="45" spans="1:3" ht="12.75">
      <c r="A45" s="14"/>
      <c r="B45" s="22"/>
      <c r="C45" s="26"/>
    </row>
    <row r="46" spans="1:4" ht="12.75">
      <c r="A46" s="12" t="s">
        <v>121</v>
      </c>
      <c r="B46" s="34">
        <f>SUM(B43:B45)</f>
        <v>0</v>
      </c>
      <c r="C46" s="35">
        <f>SUM(C43:C45)</f>
        <v>0</v>
      </c>
      <c r="D46" s="1"/>
    </row>
    <row r="47" spans="1:4" ht="12.75">
      <c r="A47" s="12" t="s">
        <v>48</v>
      </c>
      <c r="B47" s="21">
        <f>B42+B46</f>
        <v>0</v>
      </c>
      <c r="C47" s="27">
        <f>C42+C46</f>
        <v>0</v>
      </c>
      <c r="D47" s="5"/>
    </row>
    <row r="48" spans="1:3" ht="12.75">
      <c r="A48" s="14"/>
      <c r="B48" s="22"/>
      <c r="C48" s="26"/>
    </row>
    <row r="49" spans="1:3" ht="12.75">
      <c r="A49" s="14" t="s">
        <v>9</v>
      </c>
      <c r="B49" s="22"/>
      <c r="C49" s="26"/>
    </row>
    <row r="50" spans="1:3" ht="12.75">
      <c r="A50" s="14" t="s">
        <v>8</v>
      </c>
      <c r="B50" s="22"/>
      <c r="C50" s="26"/>
    </row>
    <row r="51" spans="1:4" ht="12.75">
      <c r="A51" s="12" t="s">
        <v>49</v>
      </c>
      <c r="B51" s="21">
        <f>SUM(B49:B50)</f>
        <v>0</v>
      </c>
      <c r="C51" s="27">
        <f>SUM(C47:C50)</f>
        <v>0</v>
      </c>
      <c r="D51" s="5"/>
    </row>
    <row r="52" spans="1:4" ht="12.75">
      <c r="A52" s="14"/>
      <c r="B52" s="22"/>
      <c r="C52" s="26"/>
      <c r="D52" s="4"/>
    </row>
    <row r="53" spans="1:7" ht="12.75">
      <c r="A53" s="12" t="s">
        <v>50</v>
      </c>
      <c r="B53" s="34"/>
      <c r="C53" s="35"/>
      <c r="D53" s="5"/>
      <c r="E53" s="1"/>
      <c r="F53" s="1"/>
      <c r="G53" s="1"/>
    </row>
    <row r="54" spans="1:4" ht="12.75">
      <c r="A54" s="14"/>
      <c r="B54" s="22"/>
      <c r="C54" s="26"/>
      <c r="D54" s="4"/>
    </row>
    <row r="55" spans="1:4" ht="12.75">
      <c r="A55" s="12" t="s">
        <v>51</v>
      </c>
      <c r="B55" s="22"/>
      <c r="C55" s="26"/>
      <c r="D55" s="4"/>
    </row>
    <row r="56" spans="1:4" ht="12.75">
      <c r="A56" s="14"/>
      <c r="B56" s="22"/>
      <c r="C56" s="26"/>
      <c r="D56" s="4"/>
    </row>
    <row r="57" spans="1:4" ht="12.75">
      <c r="A57" s="12" t="s">
        <v>52</v>
      </c>
      <c r="B57" s="21">
        <f>B51+B53+B55</f>
        <v>0</v>
      </c>
      <c r="C57" s="27">
        <f>C51+C53+C55</f>
        <v>0</v>
      </c>
      <c r="D57" s="5"/>
    </row>
    <row r="58" spans="1:4" ht="12.75">
      <c r="A58" s="14"/>
      <c r="B58" s="22"/>
      <c r="C58" s="26"/>
      <c r="D58" s="4"/>
    </row>
    <row r="59" spans="1:3" ht="12.75">
      <c r="A59" s="14" t="s">
        <v>10</v>
      </c>
      <c r="B59" s="22"/>
      <c r="C59" s="26"/>
    </row>
    <row r="60" spans="1:3" ht="12.75">
      <c r="A60" s="14"/>
      <c r="B60" s="22"/>
      <c r="C60" s="26"/>
    </row>
    <row r="61" spans="1:4" ht="13.5" thickBot="1">
      <c r="A61" s="12" t="s">
        <v>54</v>
      </c>
      <c r="B61" s="23">
        <f>B57+B59</f>
        <v>0</v>
      </c>
      <c r="C61" s="28">
        <f>C57+C59</f>
        <v>0</v>
      </c>
      <c r="D61" s="5"/>
    </row>
    <row r="62" spans="1:3" ht="6" customHeight="1" thickBot="1" thickTop="1">
      <c r="A62" s="17"/>
      <c r="B62" s="24"/>
      <c r="C62" s="29"/>
    </row>
  </sheetData>
  <mergeCells count="4">
    <mergeCell ref="A1:G1"/>
    <mergeCell ref="A2:C2"/>
    <mergeCell ref="E2:G2"/>
    <mergeCell ref="A36:C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B34" sqref="B34:C34"/>
    </sheetView>
  </sheetViews>
  <sheetFormatPr defaultColWidth="9.140625" defaultRowHeight="12.75"/>
  <cols>
    <col min="1" max="1" width="34.421875" style="2" bestFit="1" customWidth="1"/>
    <col min="2" max="4" width="9.28125" style="2" customWidth="1"/>
    <col min="5" max="5" width="34.421875" style="2" customWidth="1"/>
    <col min="6" max="8" width="9.28125" style="2" customWidth="1"/>
    <col min="9" max="16384" width="9.140625" style="2" customWidth="1"/>
  </cols>
  <sheetData>
    <row r="1" spans="1:7" ht="12.75">
      <c r="A1" s="70" t="s">
        <v>101</v>
      </c>
      <c r="B1" s="70"/>
      <c r="C1" s="70"/>
      <c r="D1" s="70"/>
      <c r="E1" s="70"/>
      <c r="F1" s="70"/>
      <c r="G1" s="70"/>
    </row>
    <row r="2" spans="1:8" ht="12.75">
      <c r="A2" s="71" t="s">
        <v>0</v>
      </c>
      <c r="B2" s="71"/>
      <c r="C2" s="71"/>
      <c r="D2" s="8"/>
      <c r="E2" s="71" t="s">
        <v>1</v>
      </c>
      <c r="F2" s="71"/>
      <c r="G2" s="71"/>
      <c r="H2" s="30"/>
    </row>
    <row r="3" spans="1:8" ht="12.75">
      <c r="A3" s="50" t="s">
        <v>110</v>
      </c>
      <c r="B3" s="30"/>
      <c r="C3" s="30"/>
      <c r="D3" s="30"/>
      <c r="E3" s="30"/>
      <c r="F3" s="30"/>
      <c r="G3" s="30"/>
      <c r="H3" s="30"/>
    </row>
    <row r="4" spans="1:8" ht="13.5" thickBot="1">
      <c r="A4" s="8" t="s">
        <v>2</v>
      </c>
      <c r="B4" s="8" t="s">
        <v>4</v>
      </c>
      <c r="C4" s="8" t="s">
        <v>5</v>
      </c>
      <c r="D4" s="8" t="s">
        <v>60</v>
      </c>
      <c r="E4" s="8" t="s">
        <v>2</v>
      </c>
      <c r="F4" s="8" t="s">
        <v>4</v>
      </c>
      <c r="G4" s="8" t="s">
        <v>5</v>
      </c>
      <c r="H4" s="8" t="s">
        <v>60</v>
      </c>
    </row>
    <row r="5" spans="1:8" ht="12.75">
      <c r="A5" s="9"/>
      <c r="B5" s="20"/>
      <c r="C5" s="20"/>
      <c r="D5" s="20"/>
      <c r="E5" s="20"/>
      <c r="F5" s="20"/>
      <c r="G5" s="20"/>
      <c r="H5" s="11"/>
    </row>
    <row r="6" spans="1:8" ht="12.75">
      <c r="A6" s="14"/>
      <c r="B6" s="22"/>
      <c r="C6" s="22"/>
      <c r="D6" s="22"/>
      <c r="F6" s="22"/>
      <c r="G6" s="22"/>
      <c r="H6" s="31"/>
    </row>
    <row r="7" spans="1:8" ht="12.75">
      <c r="A7" s="14" t="s">
        <v>36</v>
      </c>
      <c r="B7" s="22">
        <f>+testo!B24+testo!B23-testo!E24</f>
        <v>2700</v>
      </c>
      <c r="C7" s="22">
        <f>+testo!C24+testo!C23-testo!F24</f>
        <v>4652</v>
      </c>
      <c r="D7" s="34">
        <f>C7-B7</f>
        <v>1952</v>
      </c>
      <c r="E7" s="22" t="s">
        <v>103</v>
      </c>
      <c r="F7" s="22">
        <f>+testo!E23</f>
        <v>20000</v>
      </c>
      <c r="G7" s="22">
        <f>+testo!F23</f>
        <v>22100</v>
      </c>
      <c r="H7" s="31">
        <f>G7-F7</f>
        <v>2100</v>
      </c>
    </row>
    <row r="8" spans="1:8" ht="12.75">
      <c r="A8" s="14"/>
      <c r="B8" s="22"/>
      <c r="C8" s="22"/>
      <c r="D8" s="34"/>
      <c r="E8" s="22"/>
      <c r="F8" s="22"/>
      <c r="G8" s="22"/>
      <c r="H8" s="31"/>
    </row>
    <row r="9" spans="1:8" ht="12.75">
      <c r="A9" s="14"/>
      <c r="B9" s="22"/>
      <c r="C9" s="22"/>
      <c r="D9" s="34"/>
      <c r="E9" s="22" t="s">
        <v>120</v>
      </c>
      <c r="F9" s="22">
        <f>+testo!E22</f>
        <v>1300</v>
      </c>
      <c r="G9" s="22">
        <f>+testo!F22</f>
        <v>0</v>
      </c>
      <c r="H9" s="31">
        <f>G9-F9</f>
        <v>-1300</v>
      </c>
    </row>
    <row r="10" spans="1:8" ht="12.75">
      <c r="A10" s="14" t="s">
        <v>37</v>
      </c>
      <c r="B10" s="22">
        <f>+testo!B21</f>
        <v>42000</v>
      </c>
      <c r="C10" s="22">
        <f>+testo!C21</f>
        <v>50000</v>
      </c>
      <c r="D10" s="34">
        <f>C10-B10</f>
        <v>8000</v>
      </c>
      <c r="E10" s="22"/>
      <c r="F10" s="22"/>
      <c r="G10" s="22"/>
      <c r="H10" s="31"/>
    </row>
    <row r="11" spans="1:8" ht="12.75">
      <c r="A11" s="14"/>
      <c r="B11" s="22"/>
      <c r="C11" s="22"/>
      <c r="D11" s="34"/>
      <c r="E11" s="22" t="s">
        <v>109</v>
      </c>
      <c r="F11" s="22">
        <f>+testo!E29</f>
        <v>0</v>
      </c>
      <c r="G11" s="22">
        <f>+testo!F29</f>
        <v>0</v>
      </c>
      <c r="H11" s="31">
        <f>G11-F11</f>
        <v>0</v>
      </c>
    </row>
    <row r="12" spans="1:8" ht="12.75">
      <c r="A12" s="14"/>
      <c r="B12" s="22"/>
      <c r="C12" s="22"/>
      <c r="D12" s="34"/>
      <c r="E12" s="22"/>
      <c r="F12" s="22"/>
      <c r="G12" s="22"/>
      <c r="H12" s="31"/>
    </row>
    <row r="13" spans="1:8" ht="12.75">
      <c r="A13" s="14" t="s">
        <v>38</v>
      </c>
      <c r="B13" s="22">
        <f>+testo!B20</f>
        <v>21200</v>
      </c>
      <c r="C13" s="22">
        <v>24300</v>
      </c>
      <c r="D13" s="34">
        <f>C13-B13</f>
        <v>3100</v>
      </c>
      <c r="E13" s="34" t="s">
        <v>44</v>
      </c>
      <c r="F13" s="21">
        <f>SUM(F5:F11)</f>
        <v>21300</v>
      </c>
      <c r="G13" s="21">
        <f>SUM(G5:G11)</f>
        <v>22100</v>
      </c>
      <c r="H13" s="31">
        <f>G13-F13</f>
        <v>800</v>
      </c>
    </row>
    <row r="14" spans="1:8" ht="12.75">
      <c r="A14" s="14"/>
      <c r="B14" s="22"/>
      <c r="C14" s="22"/>
      <c r="D14" s="34"/>
      <c r="E14" s="22"/>
      <c r="F14" s="22"/>
      <c r="G14" s="22"/>
      <c r="H14" s="31"/>
    </row>
    <row r="15" spans="1:8" ht="12.75">
      <c r="A15" s="12" t="s">
        <v>42</v>
      </c>
      <c r="B15" s="21">
        <f>B7+B10+B13</f>
        <v>65900</v>
      </c>
      <c r="C15" s="21">
        <f>C7+C10+C13</f>
        <v>78952</v>
      </c>
      <c r="D15" s="34">
        <f>C15-B15</f>
        <v>13052</v>
      </c>
      <c r="E15" s="22" t="s">
        <v>116</v>
      </c>
      <c r="F15" s="22">
        <f>+testo!E21</f>
        <v>0</v>
      </c>
      <c r="G15" s="22">
        <f>+testo!F21</f>
        <v>5200</v>
      </c>
      <c r="H15" s="31">
        <f>G15-F15</f>
        <v>5200</v>
      </c>
    </row>
    <row r="16" spans="1:8" ht="12.75">
      <c r="A16" s="14"/>
      <c r="B16" s="22"/>
      <c r="C16" s="22"/>
      <c r="D16" s="34"/>
      <c r="E16" s="22"/>
      <c r="F16" s="22"/>
      <c r="G16" s="22"/>
      <c r="H16" s="31"/>
    </row>
    <row r="17" spans="1:8" ht="12.75">
      <c r="A17" s="12"/>
      <c r="B17" s="22"/>
      <c r="C17" s="22"/>
      <c r="D17" s="34"/>
      <c r="E17" s="22" t="s">
        <v>107</v>
      </c>
      <c r="F17" s="22">
        <f>+testo!E16</f>
        <v>2400</v>
      </c>
      <c r="G17" s="22">
        <f>+testo!F16</f>
        <v>2700</v>
      </c>
      <c r="H17" s="31">
        <f>G17-F17</f>
        <v>300</v>
      </c>
    </row>
    <row r="18" spans="1:8" ht="12.75">
      <c r="A18" s="14"/>
      <c r="B18" s="22"/>
      <c r="C18" s="22"/>
      <c r="D18" s="34"/>
      <c r="E18" s="22"/>
      <c r="F18" s="22"/>
      <c r="G18" s="22"/>
      <c r="H18" s="31"/>
    </row>
    <row r="19" spans="1:8" ht="12.75">
      <c r="A19" s="14" t="s">
        <v>39</v>
      </c>
      <c r="B19" s="22">
        <f>+testo!B12+testo!B13</f>
        <v>17100</v>
      </c>
      <c r="C19" s="22">
        <f>+testo!C12+testo!C13</f>
        <v>18000</v>
      </c>
      <c r="D19" s="34">
        <f>C19-B19</f>
        <v>900</v>
      </c>
      <c r="E19" s="22" t="s">
        <v>108</v>
      </c>
      <c r="F19" s="22">
        <f>+testo!E20</f>
        <v>8300</v>
      </c>
      <c r="G19" s="22">
        <f>+testo!F20</f>
        <v>9100</v>
      </c>
      <c r="H19" s="31">
        <f>G19-F19</f>
        <v>800</v>
      </c>
    </row>
    <row r="20" spans="1:8" ht="12.75">
      <c r="A20" s="14"/>
      <c r="B20" s="22"/>
      <c r="C20" s="22"/>
      <c r="D20" s="34"/>
      <c r="E20" s="22"/>
      <c r="F20" s="22"/>
      <c r="G20" s="22"/>
      <c r="H20" s="31"/>
    </row>
    <row r="21" spans="1:8" ht="12.75">
      <c r="A21" s="14"/>
      <c r="B21" s="22"/>
      <c r="C21" s="22"/>
      <c r="D21" s="34"/>
      <c r="E21" s="22"/>
      <c r="F21" s="22"/>
      <c r="G21" s="22"/>
      <c r="H21" s="31"/>
    </row>
    <row r="22" spans="1:8" ht="12.75">
      <c r="A22" s="14" t="s">
        <v>40</v>
      </c>
      <c r="B22" s="22">
        <f>+testo!B10</f>
        <v>5600</v>
      </c>
      <c r="C22" s="22">
        <f>+testo!C10</f>
        <v>5900</v>
      </c>
      <c r="D22" s="34">
        <f>C22-B22</f>
        <v>300</v>
      </c>
      <c r="E22" s="34"/>
      <c r="F22" s="34"/>
      <c r="G22" s="34"/>
      <c r="H22" s="31"/>
    </row>
    <row r="23" spans="1:8" ht="12.75">
      <c r="A23" s="14"/>
      <c r="B23" s="22"/>
      <c r="C23" s="22"/>
      <c r="D23" s="34"/>
      <c r="E23" s="34" t="s">
        <v>45</v>
      </c>
      <c r="F23" s="21">
        <f>SUM(F14:F22)</f>
        <v>10700</v>
      </c>
      <c r="G23" s="21">
        <f>SUM(G14:G22)</f>
        <v>17000</v>
      </c>
      <c r="H23" s="31">
        <f>G23-F23</f>
        <v>6300</v>
      </c>
    </row>
    <row r="24" spans="1:8" ht="12.75">
      <c r="A24" s="14"/>
      <c r="B24" s="22"/>
      <c r="C24" s="22"/>
      <c r="D24" s="34"/>
      <c r="E24" s="34"/>
      <c r="F24" s="34"/>
      <c r="G24" s="34"/>
      <c r="H24" s="31"/>
    </row>
    <row r="25" spans="1:8" ht="12.75">
      <c r="A25" s="14"/>
      <c r="B25" s="22"/>
      <c r="C25" s="22"/>
      <c r="D25" s="34"/>
      <c r="E25" s="22" t="s">
        <v>104</v>
      </c>
      <c r="F25" s="22">
        <f>+testo!E9</f>
        <v>41000</v>
      </c>
      <c r="G25" s="22">
        <f>+testo!F9</f>
        <v>41000</v>
      </c>
      <c r="H25" s="31">
        <f>+G25-F25</f>
        <v>0</v>
      </c>
    </row>
    <row r="26" spans="1:8" ht="12.75">
      <c r="A26" s="14" t="s">
        <v>41</v>
      </c>
      <c r="B26" s="22">
        <f>+testo!B22+testo!B15</f>
        <v>7000</v>
      </c>
      <c r="C26" s="22">
        <f>+testo!C22+testo!C15</f>
        <v>9500</v>
      </c>
      <c r="D26" s="34">
        <f>C26-B26</f>
        <v>2500</v>
      </c>
      <c r="E26" s="22" t="s">
        <v>105</v>
      </c>
      <c r="F26" s="22">
        <f>+testo!E10</f>
        <v>6600</v>
      </c>
      <c r="G26" s="22">
        <f>+testo!F10</f>
        <v>22600</v>
      </c>
      <c r="H26" s="31">
        <f>G26-F26</f>
        <v>16000</v>
      </c>
    </row>
    <row r="27" spans="1:8" ht="12.75">
      <c r="A27" s="14"/>
      <c r="B27" s="34"/>
      <c r="C27" s="34"/>
      <c r="D27" s="34"/>
      <c r="E27" s="22" t="s">
        <v>53</v>
      </c>
      <c r="F27" s="22">
        <f>+testo!E11</f>
        <v>16000</v>
      </c>
      <c r="G27" s="22">
        <f>+testo!B62</f>
        <v>9652</v>
      </c>
      <c r="H27" s="31">
        <f>G27-F27</f>
        <v>-6348</v>
      </c>
    </row>
    <row r="28" spans="1:8" ht="12.75">
      <c r="A28" s="12" t="s">
        <v>43</v>
      </c>
      <c r="B28" s="21">
        <f>B19+B22+B26</f>
        <v>29700</v>
      </c>
      <c r="C28" s="21">
        <f>C19+C22+C26</f>
        <v>33400</v>
      </c>
      <c r="D28" s="34">
        <f>C28-B28</f>
        <v>3700</v>
      </c>
      <c r="E28" s="34" t="s">
        <v>46</v>
      </c>
      <c r="F28" s="21">
        <f>SUM(F24:F27)</f>
        <v>63600</v>
      </c>
      <c r="G28" s="21">
        <f>SUM(G24:G27)</f>
        <v>73252</v>
      </c>
      <c r="H28" s="31">
        <f>G28-F28</f>
        <v>9652</v>
      </c>
    </row>
    <row r="29" spans="1:8" ht="12.75">
      <c r="A29" s="14"/>
      <c r="B29" s="22"/>
      <c r="C29" s="22"/>
      <c r="D29" s="34"/>
      <c r="E29" s="22"/>
      <c r="F29" s="22"/>
      <c r="G29" s="22"/>
      <c r="H29" s="31"/>
    </row>
    <row r="30" spans="1:8" ht="13.5" thickBot="1">
      <c r="A30" s="15" t="s">
        <v>11</v>
      </c>
      <c r="B30" s="23">
        <f>B15+B28</f>
        <v>95600</v>
      </c>
      <c r="C30" s="23">
        <f>C15+C28</f>
        <v>112352</v>
      </c>
      <c r="D30" s="34">
        <f>C30-B30</f>
        <v>16752</v>
      </c>
      <c r="E30" s="48" t="s">
        <v>21</v>
      </c>
      <c r="F30" s="23">
        <f>F13+F23+F28</f>
        <v>95600</v>
      </c>
      <c r="G30" s="23">
        <f>G13+G23+G28</f>
        <v>112352</v>
      </c>
      <c r="H30" s="31">
        <f>G30-F30</f>
        <v>16752</v>
      </c>
    </row>
    <row r="31" spans="1:8" ht="14.25" thickBot="1" thickTop="1">
      <c r="A31" s="17"/>
      <c r="B31" s="24"/>
      <c r="C31" s="24"/>
      <c r="D31" s="24"/>
      <c r="E31" s="24"/>
      <c r="F31" s="24"/>
      <c r="G31" s="24"/>
      <c r="H31" s="19"/>
    </row>
    <row r="32" ht="6" customHeight="1"/>
    <row r="33" spans="1:3" ht="12.75">
      <c r="A33" s="3" t="s">
        <v>83</v>
      </c>
      <c r="B33" s="6" t="str">
        <f>IF(B30-F30=0,"OK","ERRATO")</f>
        <v>OK</v>
      </c>
      <c r="C33" s="6" t="str">
        <f>IF(C30-G30=0,"OK","ERRATO")</f>
        <v>OK</v>
      </c>
    </row>
    <row r="34" spans="1:3" ht="12.75">
      <c r="A34" s="3"/>
      <c r="B34" s="68"/>
      <c r="C34" s="68"/>
    </row>
    <row r="36" spans="1:7" ht="12.75">
      <c r="A36" s="70" t="s">
        <v>106</v>
      </c>
      <c r="B36" s="70"/>
      <c r="C36" s="70"/>
      <c r="D36" s="3"/>
      <c r="E36" s="3"/>
      <c r="F36" s="3"/>
      <c r="G36" s="3"/>
    </row>
    <row r="37" spans="1:7" ht="13.5" thickBot="1">
      <c r="A37" s="8" t="s">
        <v>2</v>
      </c>
      <c r="B37" s="8" t="s">
        <v>4</v>
      </c>
      <c r="C37" s="8" t="s">
        <v>5</v>
      </c>
      <c r="D37" s="3"/>
      <c r="E37" s="3"/>
      <c r="F37" s="3"/>
      <c r="G37" s="3"/>
    </row>
    <row r="38" spans="1:7" ht="12.75">
      <c r="A38" s="9"/>
      <c r="B38" s="20"/>
      <c r="C38" s="32"/>
      <c r="D38" s="3"/>
      <c r="E38" s="3"/>
      <c r="F38" s="3"/>
      <c r="G38" s="3"/>
    </row>
    <row r="39" spans="1:7" ht="12.75">
      <c r="A39" s="14"/>
      <c r="B39" s="22"/>
      <c r="C39" s="33"/>
      <c r="D39" s="3"/>
      <c r="E39" s="3"/>
      <c r="F39" s="3"/>
      <c r="G39" s="3"/>
    </row>
    <row r="40" spans="1:7" ht="12.75">
      <c r="A40" s="14"/>
      <c r="B40" s="22"/>
      <c r="C40" s="33"/>
      <c r="D40" s="3"/>
      <c r="E40" s="3"/>
      <c r="F40" s="3"/>
      <c r="G40" s="3"/>
    </row>
    <row r="41" spans="1:7" ht="12.75">
      <c r="A41" s="14"/>
      <c r="B41" s="22"/>
      <c r="C41" s="33"/>
      <c r="D41" s="3"/>
      <c r="E41" s="3"/>
      <c r="F41" s="3"/>
      <c r="G41" s="3"/>
    </row>
    <row r="42" spans="1:4" ht="12.75">
      <c r="A42" s="12" t="s">
        <v>47</v>
      </c>
      <c r="B42" s="34">
        <f>SUM(B39:B41)</f>
        <v>0</v>
      </c>
      <c r="C42" s="35">
        <f>testo!B41</f>
        <v>112000</v>
      </c>
      <c r="D42" s="1"/>
    </row>
    <row r="43" spans="1:4" ht="12.75">
      <c r="A43" s="12"/>
      <c r="B43" s="34"/>
      <c r="C43" s="35"/>
      <c r="D43" s="1"/>
    </row>
    <row r="44" spans="1:4" ht="12.75">
      <c r="A44" s="12"/>
      <c r="B44" s="34"/>
      <c r="C44" s="35"/>
      <c r="D44" s="1"/>
    </row>
    <row r="45" spans="1:3" ht="12.75">
      <c r="A45" s="14"/>
      <c r="B45" s="22"/>
      <c r="C45" s="26"/>
    </row>
    <row r="46" spans="1:4" ht="12.75">
      <c r="A46" s="12" t="s">
        <v>121</v>
      </c>
      <c r="B46" s="34">
        <f>SUM(B43:B45)</f>
        <v>0</v>
      </c>
      <c r="C46" s="35">
        <v>-91910</v>
      </c>
      <c r="D46" s="1"/>
    </row>
    <row r="47" spans="1:4" ht="12.75">
      <c r="A47" s="12" t="s">
        <v>48</v>
      </c>
      <c r="B47" s="21">
        <f>B42+B46</f>
        <v>0</v>
      </c>
      <c r="C47" s="27">
        <f>C42+C46</f>
        <v>20090</v>
      </c>
      <c r="D47" s="5"/>
    </row>
    <row r="48" spans="1:3" ht="12.75">
      <c r="A48" s="14"/>
      <c r="B48" s="22"/>
      <c r="C48" s="26"/>
    </row>
    <row r="49" spans="1:3" ht="12.75">
      <c r="A49" s="14" t="s">
        <v>9</v>
      </c>
      <c r="B49" s="22"/>
      <c r="C49" s="26">
        <v>-1100</v>
      </c>
    </row>
    <row r="50" spans="1:3" ht="12.75">
      <c r="A50" s="14" t="s">
        <v>8</v>
      </c>
      <c r="B50" s="22"/>
      <c r="C50" s="26">
        <v>-1990</v>
      </c>
    </row>
    <row r="51" spans="1:4" ht="12.75">
      <c r="A51" s="12" t="s">
        <v>49</v>
      </c>
      <c r="B51" s="21">
        <f>SUM(B49:B50)</f>
        <v>0</v>
      </c>
      <c r="C51" s="27">
        <f>SUM(C47:C50)</f>
        <v>17000</v>
      </c>
      <c r="D51" s="5"/>
    </row>
    <row r="52" spans="1:4" ht="12.75">
      <c r="A52" s="14"/>
      <c r="B52" s="22"/>
      <c r="C52" s="26"/>
      <c r="D52" s="4"/>
    </row>
    <row r="53" spans="1:7" ht="12.75">
      <c r="A53" s="12" t="s">
        <v>50</v>
      </c>
      <c r="B53" s="34"/>
      <c r="C53" s="35">
        <f>testo!B50</f>
        <v>-3200</v>
      </c>
      <c r="D53" s="5"/>
      <c r="E53" s="1"/>
      <c r="F53" s="1"/>
      <c r="G53" s="1"/>
    </row>
    <row r="54" spans="1:4" ht="12.75">
      <c r="A54" s="14"/>
      <c r="B54" s="22"/>
      <c r="C54" s="26"/>
      <c r="D54" s="4"/>
    </row>
    <row r="55" spans="1:4" ht="12.75">
      <c r="A55" s="12" t="s">
        <v>51</v>
      </c>
      <c r="B55" s="22"/>
      <c r="C55" s="26">
        <f>testo!B52+testo!B56</f>
        <v>1900</v>
      </c>
      <c r="D55" s="4"/>
    </row>
    <row r="56" spans="1:4" ht="12.75">
      <c r="A56" s="14"/>
      <c r="B56" s="22"/>
      <c r="C56" s="26"/>
      <c r="D56" s="4"/>
    </row>
    <row r="57" spans="1:4" ht="12.75">
      <c r="A57" s="12" t="s">
        <v>52</v>
      </c>
      <c r="B57" s="21">
        <f>B51+B53+B55</f>
        <v>0</v>
      </c>
      <c r="C57" s="27">
        <f>C51+C53+C55</f>
        <v>15700</v>
      </c>
      <c r="D57" s="5"/>
    </row>
    <row r="58" spans="1:4" ht="12.75">
      <c r="A58" s="14"/>
      <c r="B58" s="22"/>
      <c r="C58" s="26"/>
      <c r="D58" s="4"/>
    </row>
    <row r="59" spans="1:3" ht="12.75">
      <c r="A59" s="14" t="s">
        <v>10</v>
      </c>
      <c r="B59" s="22"/>
      <c r="C59" s="26">
        <f>testo!B60</f>
        <v>-6048</v>
      </c>
    </row>
    <row r="60" spans="1:3" ht="12.75">
      <c r="A60" s="14"/>
      <c r="B60" s="22"/>
      <c r="C60" s="26"/>
    </row>
    <row r="61" spans="1:4" ht="13.5" thickBot="1">
      <c r="A61" s="12" t="s">
        <v>54</v>
      </c>
      <c r="B61" s="23">
        <f>B57+B59</f>
        <v>0</v>
      </c>
      <c r="C61" s="28">
        <f>C57+C59</f>
        <v>9652</v>
      </c>
      <c r="D61" s="5"/>
    </row>
    <row r="62" spans="1:3" ht="6" customHeight="1" thickBot="1" thickTop="1">
      <c r="A62" s="17"/>
      <c r="B62" s="24"/>
      <c r="C62" s="29"/>
    </row>
  </sheetData>
  <mergeCells count="4">
    <mergeCell ref="A2:C2"/>
    <mergeCell ref="A1:G1"/>
    <mergeCell ref="E2:G2"/>
    <mergeCell ref="A36:C3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15" sqref="D15"/>
    </sheetView>
  </sheetViews>
  <sheetFormatPr defaultColWidth="9.140625" defaultRowHeight="12.75"/>
  <cols>
    <col min="1" max="1" width="26.57421875" style="2" customWidth="1"/>
    <col min="2" max="2" width="7.140625" style="2" bestFit="1" customWidth="1"/>
    <col min="3" max="3" width="26.7109375" style="2" bestFit="1" customWidth="1"/>
    <col min="4" max="4" width="7.140625" style="2" bestFit="1" customWidth="1"/>
    <col min="5" max="6" width="15.140625" style="2" customWidth="1"/>
    <col min="7" max="7" width="9.57421875" style="2" customWidth="1"/>
    <col min="8" max="16384" width="15.140625" style="2" customWidth="1"/>
  </cols>
  <sheetData>
    <row r="1" spans="1:4" ht="12.75">
      <c r="A1" s="70" t="s">
        <v>55</v>
      </c>
      <c r="B1" s="70"/>
      <c r="C1" s="70"/>
      <c r="D1" s="70"/>
    </row>
    <row r="2" spans="1:4" ht="12.75">
      <c r="A2" s="71" t="s">
        <v>56</v>
      </c>
      <c r="B2" s="71"/>
      <c r="C2" s="71" t="s">
        <v>57</v>
      </c>
      <c r="D2" s="71"/>
    </row>
    <row r="3" spans="1:4" ht="12.75">
      <c r="A3" s="50" t="s">
        <v>110</v>
      </c>
      <c r="B3" s="8"/>
      <c r="C3" s="8"/>
      <c r="D3" s="8"/>
    </row>
    <row r="4" spans="1:4" ht="13.5" thickBot="1">
      <c r="A4" s="30" t="s">
        <v>58</v>
      </c>
      <c r="B4" s="30" t="s">
        <v>59</v>
      </c>
      <c r="C4" s="30" t="s">
        <v>58</v>
      </c>
      <c r="D4" s="30" t="s">
        <v>59</v>
      </c>
    </row>
    <row r="5" spans="1:4" ht="12.75">
      <c r="A5" s="36"/>
      <c r="B5" s="20"/>
      <c r="C5" s="58"/>
      <c r="D5" s="25"/>
    </row>
    <row r="6" spans="1:4" ht="12.75">
      <c r="A6" s="37"/>
      <c r="B6" s="22"/>
      <c r="C6" s="59"/>
      <c r="D6" s="26"/>
    </row>
    <row r="7" spans="1:4" ht="12.75">
      <c r="A7" s="37"/>
      <c r="B7" s="22"/>
      <c r="C7" s="59"/>
      <c r="D7" s="26"/>
    </row>
    <row r="8" spans="1:4" ht="12.75">
      <c r="A8" s="37"/>
      <c r="B8" s="22"/>
      <c r="C8" s="59"/>
      <c r="D8" s="26"/>
    </row>
    <row r="9" spans="1:4" ht="12.75">
      <c r="A9" s="37"/>
      <c r="B9" s="22"/>
      <c r="C9" s="59"/>
      <c r="D9" s="26"/>
    </row>
    <row r="10" spans="1:4" ht="12.75">
      <c r="A10" s="37"/>
      <c r="B10" s="22"/>
      <c r="C10" s="59"/>
      <c r="D10" s="26"/>
    </row>
    <row r="11" spans="1:4" ht="12.75">
      <c r="A11" s="37"/>
      <c r="B11" s="22"/>
      <c r="C11" s="59"/>
      <c r="D11" s="26"/>
    </row>
    <row r="12" spans="1:4" ht="12.75">
      <c r="A12" s="37"/>
      <c r="B12" s="22"/>
      <c r="C12" s="59"/>
      <c r="D12" s="26"/>
    </row>
    <row r="13" spans="1:4" ht="12.75">
      <c r="A13" s="37"/>
      <c r="B13" s="22"/>
      <c r="C13" s="59"/>
      <c r="D13" s="26"/>
    </row>
    <row r="14" spans="1:4" ht="12.75">
      <c r="A14" s="37"/>
      <c r="B14" s="22"/>
      <c r="C14" s="22"/>
      <c r="D14" s="26"/>
    </row>
    <row r="15" spans="1:7" ht="13.5" thickBot="1">
      <c r="A15" s="38" t="s">
        <v>61</v>
      </c>
      <c r="B15" s="39">
        <f>SUM(B5:B14)</f>
        <v>0</v>
      </c>
      <c r="C15" s="39" t="s">
        <v>62</v>
      </c>
      <c r="D15" s="40">
        <f>SUM(D5:D14)</f>
        <v>0</v>
      </c>
      <c r="F15" s="2" t="s">
        <v>83</v>
      </c>
      <c r="G15" s="6" t="str">
        <f>IF(B15-D15=0,"OK","ERRATO")</f>
        <v>OK</v>
      </c>
    </row>
    <row r="16" spans="1:4" ht="14.25" thickBot="1" thickTop="1">
      <c r="A16" s="41"/>
      <c r="B16" s="24"/>
      <c r="C16" s="24"/>
      <c r="D16" s="29"/>
    </row>
    <row r="17" spans="1:4" ht="12.75">
      <c r="A17" s="4"/>
      <c r="B17" s="4"/>
      <c r="C17" s="4"/>
      <c r="D17" s="4"/>
    </row>
    <row r="19" spans="1:4" ht="12.75">
      <c r="A19" s="70" t="s">
        <v>63</v>
      </c>
      <c r="B19" s="70"/>
      <c r="C19" s="70"/>
      <c r="D19" s="70"/>
    </row>
    <row r="20" spans="1:4" ht="12.75">
      <c r="A20" s="71" t="s">
        <v>56</v>
      </c>
      <c r="B20" s="71"/>
      <c r="C20" s="71" t="s">
        <v>57</v>
      </c>
      <c r="D20" s="71"/>
    </row>
    <row r="21" spans="1:4" ht="13.5" thickBot="1">
      <c r="A21" s="30" t="s">
        <v>58</v>
      </c>
      <c r="B21" s="30" t="s">
        <v>59</v>
      </c>
      <c r="C21" s="30" t="s">
        <v>58</v>
      </c>
      <c r="D21" s="30" t="s">
        <v>59</v>
      </c>
    </row>
    <row r="22" spans="1:4" ht="12.75">
      <c r="A22" s="36"/>
      <c r="B22" s="20"/>
      <c r="C22" s="20"/>
      <c r="D22" s="25"/>
    </row>
    <row r="23" spans="1:4" ht="12.75">
      <c r="A23" s="37"/>
      <c r="B23" s="22"/>
      <c r="C23" s="22"/>
      <c r="D23" s="26"/>
    </row>
    <row r="24" spans="1:4" ht="12.75">
      <c r="A24" s="37"/>
      <c r="B24" s="22"/>
      <c r="C24" s="22"/>
      <c r="D24" s="26"/>
    </row>
    <row r="25" spans="1:4" ht="12.75">
      <c r="A25" s="37"/>
      <c r="B25" s="22"/>
      <c r="C25" s="22"/>
      <c r="D25" s="26"/>
    </row>
    <row r="26" spans="1:4" ht="12.75">
      <c r="A26" s="37"/>
      <c r="B26" s="22"/>
      <c r="C26" s="22"/>
      <c r="D26" s="26"/>
    </row>
    <row r="27" spans="1:4" ht="12.75">
      <c r="A27" s="37"/>
      <c r="B27" s="22"/>
      <c r="C27" s="22"/>
      <c r="D27" s="26"/>
    </row>
    <row r="28" spans="1:4" ht="12.75">
      <c r="A28" s="37"/>
      <c r="B28" s="22"/>
      <c r="C28" s="22"/>
      <c r="D28" s="26"/>
    </row>
    <row r="29" spans="1:4" ht="12.75">
      <c r="A29" s="37"/>
      <c r="B29" s="22"/>
      <c r="C29" s="22"/>
      <c r="D29" s="26"/>
    </row>
    <row r="30" spans="1:4" ht="12.75">
      <c r="A30" s="37"/>
      <c r="B30" s="22"/>
      <c r="C30" s="22"/>
      <c r="D30" s="26"/>
    </row>
    <row r="31" spans="1:4" ht="12.75">
      <c r="A31" s="37"/>
      <c r="B31" s="22"/>
      <c r="C31" s="22"/>
      <c r="D31" s="26"/>
    </row>
    <row r="32" spans="1:7" ht="13.5" thickBot="1">
      <c r="A32" s="38" t="s">
        <v>61</v>
      </c>
      <c r="B32" s="39">
        <f>SUM(B22:B31)</f>
        <v>0</v>
      </c>
      <c r="C32" s="39" t="s">
        <v>62</v>
      </c>
      <c r="D32" s="40">
        <f>SUM(D22:D31)</f>
        <v>0</v>
      </c>
      <c r="F32" s="2" t="s">
        <v>83</v>
      </c>
      <c r="G32" s="6" t="str">
        <f>IF(B32-D32=0,"OK","ERRATO")</f>
        <v>OK</v>
      </c>
    </row>
    <row r="33" spans="1:4" ht="14.25" thickBot="1" thickTop="1">
      <c r="A33" s="41"/>
      <c r="B33" s="24"/>
      <c r="C33" s="24"/>
      <c r="D33" s="29"/>
    </row>
  </sheetData>
  <mergeCells count="6">
    <mergeCell ref="A20:B20"/>
    <mergeCell ref="C20:D20"/>
    <mergeCell ref="A1:D1"/>
    <mergeCell ref="A2:B2"/>
    <mergeCell ref="C2:D2"/>
    <mergeCell ref="A19:D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E25" sqref="E25"/>
    </sheetView>
  </sheetViews>
  <sheetFormatPr defaultColWidth="9.140625" defaultRowHeight="12.75"/>
  <cols>
    <col min="1" max="1" width="26.57421875" style="2" customWidth="1"/>
    <col min="2" max="2" width="7.140625" style="2" bestFit="1" customWidth="1"/>
    <col min="3" max="3" width="26.7109375" style="2" bestFit="1" customWidth="1"/>
    <col min="4" max="4" width="7.140625" style="2" bestFit="1" customWidth="1"/>
    <col min="5" max="6" width="15.140625" style="2" customWidth="1"/>
    <col min="7" max="7" width="9.57421875" style="2" customWidth="1"/>
    <col min="8" max="16384" width="15.140625" style="2" customWidth="1"/>
  </cols>
  <sheetData>
    <row r="1" spans="1:4" ht="12.75">
      <c r="A1" s="70" t="s">
        <v>55</v>
      </c>
      <c r="B1" s="70"/>
      <c r="C1" s="70"/>
      <c r="D1" s="70"/>
    </row>
    <row r="2" spans="1:4" ht="12.75">
      <c r="A2" s="71" t="s">
        <v>56</v>
      </c>
      <c r="B2" s="71"/>
      <c r="C2" s="71" t="s">
        <v>57</v>
      </c>
      <c r="D2" s="71"/>
    </row>
    <row r="3" spans="1:4" ht="12.75">
      <c r="A3" s="50" t="s">
        <v>110</v>
      </c>
      <c r="B3" s="8"/>
      <c r="C3" s="8"/>
      <c r="D3" s="8"/>
    </row>
    <row r="4" spans="1:4" ht="13.5" thickBot="1">
      <c r="A4" s="30" t="s">
        <v>58</v>
      </c>
      <c r="B4" s="30" t="s">
        <v>59</v>
      </c>
      <c r="C4" s="30" t="s">
        <v>58</v>
      </c>
      <c r="D4" s="30" t="s">
        <v>59</v>
      </c>
    </row>
    <row r="5" spans="1:4" ht="12.75">
      <c r="A5" s="36" t="s">
        <v>103</v>
      </c>
      <c r="B5" s="20">
        <f>'riclassifica soluz'!H7</f>
        <v>2100</v>
      </c>
      <c r="C5" s="36" t="s">
        <v>123</v>
      </c>
      <c r="D5" s="25">
        <f>'riclassifica soluz'!D7</f>
        <v>1952</v>
      </c>
    </row>
    <row r="6" spans="1:4" ht="12.75">
      <c r="A6" s="37" t="s">
        <v>116</v>
      </c>
      <c r="B6" s="22">
        <f>'riclassifica soluz'!H15</f>
        <v>5200</v>
      </c>
      <c r="C6" s="37" t="s">
        <v>124</v>
      </c>
      <c r="D6" s="26">
        <f>'riclassifica soluz'!D10</f>
        <v>8000</v>
      </c>
    </row>
    <row r="7" spans="1:4" ht="12.75">
      <c r="A7" s="37" t="s">
        <v>130</v>
      </c>
      <c r="B7" s="22">
        <f>'riclassifica soluz'!H17</f>
        <v>300</v>
      </c>
      <c r="C7" s="37" t="s">
        <v>125</v>
      </c>
      <c r="D7" s="26">
        <f>'riclassifica soluz'!D13</f>
        <v>3100</v>
      </c>
    </row>
    <row r="8" spans="1:4" ht="12.75">
      <c r="A8" s="37" t="s">
        <v>108</v>
      </c>
      <c r="B8" s="22">
        <f>'riclassifica soluz'!H19</f>
        <v>800</v>
      </c>
      <c r="C8" s="37" t="s">
        <v>126</v>
      </c>
      <c r="D8" s="26">
        <f>'riclassifica soluz'!D19</f>
        <v>900</v>
      </c>
    </row>
    <row r="9" spans="1:4" ht="12.75">
      <c r="A9" s="37" t="s">
        <v>13</v>
      </c>
      <c r="B9" s="22">
        <f>+'riclassifica soluz'!H26</f>
        <v>16000</v>
      </c>
      <c r="C9" s="37" t="s">
        <v>127</v>
      </c>
      <c r="D9" s="26">
        <f>'riclassifica soluz'!D22</f>
        <v>300</v>
      </c>
    </row>
    <row r="10" spans="1:4" ht="12.75">
      <c r="A10" s="37"/>
      <c r="B10" s="22"/>
      <c r="C10" s="37" t="s">
        <v>128</v>
      </c>
      <c r="D10" s="26">
        <f>'riclassifica soluz'!D26</f>
        <v>2500</v>
      </c>
    </row>
    <row r="11" spans="1:4" ht="12.75">
      <c r="A11" s="37"/>
      <c r="B11" s="22"/>
      <c r="C11" s="37" t="s">
        <v>129</v>
      </c>
      <c r="D11" s="26">
        <f>-'riclassifica soluz'!H9</f>
        <v>1300</v>
      </c>
    </row>
    <row r="12" spans="1:4" ht="12.75">
      <c r="A12" s="37"/>
      <c r="B12" s="22"/>
      <c r="C12" s="22" t="s">
        <v>131</v>
      </c>
      <c r="D12" s="26">
        <f>-'riclassifica soluz'!H27</f>
        <v>6348</v>
      </c>
    </row>
    <row r="13" spans="1:4" ht="12.75">
      <c r="A13" s="37"/>
      <c r="B13" s="22"/>
      <c r="C13" s="22"/>
      <c r="D13" s="26"/>
    </row>
    <row r="14" spans="1:4" ht="12.75">
      <c r="A14" s="37"/>
      <c r="B14" s="22"/>
      <c r="C14" s="22"/>
      <c r="D14" s="26"/>
    </row>
    <row r="15" spans="1:7" ht="13.5" thickBot="1">
      <c r="A15" s="38" t="s">
        <v>61</v>
      </c>
      <c r="B15" s="39">
        <f>SUM(B5:B14)</f>
        <v>24400</v>
      </c>
      <c r="C15" s="39" t="s">
        <v>62</v>
      </c>
      <c r="D15" s="40">
        <f>SUM(D5:D14)</f>
        <v>24400</v>
      </c>
      <c r="F15" s="2" t="s">
        <v>83</v>
      </c>
      <c r="G15" s="6" t="str">
        <f>IF(B15-D15=0,"OK","ERRATO")</f>
        <v>OK</v>
      </c>
    </row>
    <row r="16" spans="1:4" ht="14.25" thickBot="1" thickTop="1">
      <c r="A16" s="41"/>
      <c r="B16" s="24"/>
      <c r="C16" s="24"/>
      <c r="D16" s="29"/>
    </row>
    <row r="17" spans="1:4" ht="12.75">
      <c r="A17" s="4"/>
      <c r="B17" s="4"/>
      <c r="C17" s="4"/>
      <c r="D17" s="4"/>
    </row>
    <row r="19" spans="1:4" ht="12.75">
      <c r="A19" s="70" t="s">
        <v>63</v>
      </c>
      <c r="B19" s="70"/>
      <c r="C19" s="70"/>
      <c r="D19" s="70"/>
    </row>
    <row r="20" spans="1:4" ht="12.75">
      <c r="A20" s="71" t="s">
        <v>56</v>
      </c>
      <c r="B20" s="71"/>
      <c r="C20" s="71" t="s">
        <v>57</v>
      </c>
      <c r="D20" s="71"/>
    </row>
    <row r="21" spans="1:4" ht="13.5" thickBot="1">
      <c r="A21" s="30" t="s">
        <v>58</v>
      </c>
      <c r="B21" s="30" t="s">
        <v>59</v>
      </c>
      <c r="C21" s="30" t="s">
        <v>58</v>
      </c>
      <c r="D21" s="30" t="s">
        <v>59</v>
      </c>
    </row>
    <row r="22" spans="1:4" ht="12.75">
      <c r="A22" s="36" t="s">
        <v>103</v>
      </c>
      <c r="B22" s="20">
        <f>B5</f>
        <v>2100</v>
      </c>
      <c r="C22" s="36" t="s">
        <v>123</v>
      </c>
      <c r="D22" s="25">
        <f>D5</f>
        <v>1952</v>
      </c>
    </row>
    <row r="23" spans="1:4" ht="12.75">
      <c r="A23" s="37" t="s">
        <v>116</v>
      </c>
      <c r="B23" s="22">
        <f>B6</f>
        <v>5200</v>
      </c>
      <c r="C23" s="37" t="s">
        <v>124</v>
      </c>
      <c r="D23" s="26">
        <f>D6</f>
        <v>8000</v>
      </c>
    </row>
    <row r="24" spans="1:4" ht="12.75">
      <c r="A24" s="37" t="s">
        <v>130</v>
      </c>
      <c r="B24" s="22">
        <f>B7</f>
        <v>300</v>
      </c>
      <c r="C24" s="37" t="s">
        <v>125</v>
      </c>
      <c r="D24" s="26">
        <f>D7</f>
        <v>3100</v>
      </c>
    </row>
    <row r="25" spans="1:4" ht="12.75">
      <c r="A25" s="37" t="s">
        <v>108</v>
      </c>
      <c r="B25" s="22">
        <f>B8</f>
        <v>800</v>
      </c>
      <c r="C25" s="37" t="s">
        <v>126</v>
      </c>
      <c r="D25" s="26">
        <v>2610</v>
      </c>
    </row>
    <row r="26" spans="1:4" ht="12.75">
      <c r="A26" s="37" t="s">
        <v>13</v>
      </c>
      <c r="B26" s="22">
        <f>B9</f>
        <v>16000</v>
      </c>
      <c r="C26" s="37" t="s">
        <v>127</v>
      </c>
      <c r="D26" s="26">
        <v>580</v>
      </c>
    </row>
    <row r="27" spans="1:4" ht="12.75">
      <c r="A27" s="37" t="s">
        <v>133</v>
      </c>
      <c r="B27" s="22">
        <v>280</v>
      </c>
      <c r="C27" s="37" t="s">
        <v>128</v>
      </c>
      <c r="D27" s="26">
        <f>D10</f>
        <v>2500</v>
      </c>
    </row>
    <row r="28" spans="1:4" ht="12.75">
      <c r="A28" s="37" t="s">
        <v>134</v>
      </c>
      <c r="B28" s="22">
        <v>1710</v>
      </c>
      <c r="C28" s="37" t="s">
        <v>129</v>
      </c>
      <c r="D28" s="26">
        <f>D11</f>
        <v>1300</v>
      </c>
    </row>
    <row r="29" spans="1:4" ht="12.75">
      <c r="A29" s="37"/>
      <c r="B29" s="22"/>
      <c r="C29" s="22" t="s">
        <v>131</v>
      </c>
      <c r="D29" s="26">
        <f>D12</f>
        <v>6348</v>
      </c>
    </row>
    <row r="30" spans="1:4" ht="12.75">
      <c r="A30" s="37"/>
      <c r="B30" s="22"/>
      <c r="C30" s="22"/>
      <c r="D30" s="26"/>
    </row>
    <row r="31" spans="1:4" ht="12.75">
      <c r="A31" s="37"/>
      <c r="B31" s="22"/>
      <c r="C31" s="22"/>
      <c r="D31" s="26"/>
    </row>
    <row r="32" spans="1:7" ht="13.5" thickBot="1">
      <c r="A32" s="38" t="s">
        <v>61</v>
      </c>
      <c r="B32" s="39">
        <f>SUM(B22:B31)</f>
        <v>26390</v>
      </c>
      <c r="C32" s="39" t="s">
        <v>62</v>
      </c>
      <c r="D32" s="40">
        <f>SUM(D22:D31)</f>
        <v>26390</v>
      </c>
      <c r="F32" s="2" t="s">
        <v>83</v>
      </c>
      <c r="G32" s="6" t="str">
        <f>IF(B32-D32=0,"OK","ERRATO")</f>
        <v>OK</v>
      </c>
    </row>
    <row r="33" spans="1:4" ht="14.25" thickBot="1" thickTop="1">
      <c r="A33" s="41"/>
      <c r="B33" s="24"/>
      <c r="C33" s="24"/>
      <c r="D33" s="29"/>
    </row>
  </sheetData>
  <mergeCells count="6">
    <mergeCell ref="A1:D1"/>
    <mergeCell ref="A19:D19"/>
    <mergeCell ref="A20:B20"/>
    <mergeCell ref="C20:D20"/>
    <mergeCell ref="A2:B2"/>
    <mergeCell ref="C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13" sqref="B13"/>
    </sheetView>
  </sheetViews>
  <sheetFormatPr defaultColWidth="9.140625" defaultRowHeight="12.75"/>
  <cols>
    <col min="1" max="1" width="37.421875" style="2" customWidth="1"/>
    <col min="2" max="3" width="9.140625" style="2" customWidth="1"/>
    <col min="4" max="4" width="21.00390625" style="2" customWidth="1"/>
    <col min="5" max="5" width="6.7109375" style="2" customWidth="1"/>
    <col min="6" max="6" width="9.140625" style="2" customWidth="1"/>
    <col min="7" max="7" width="21.00390625" style="2" customWidth="1"/>
    <col min="8" max="8" width="6.7109375" style="2" bestFit="1" customWidth="1"/>
    <col min="9" max="16384" width="9.140625" style="2" customWidth="1"/>
  </cols>
  <sheetData>
    <row r="1" spans="1:2" ht="12.75">
      <c r="A1" s="91" t="s">
        <v>64</v>
      </c>
      <c r="B1" s="92"/>
    </row>
    <row r="2" spans="1:2" ht="12.75">
      <c r="A2" s="50" t="s">
        <v>110</v>
      </c>
      <c r="B2" s="16"/>
    </row>
    <row r="3" spans="1:2" ht="13.5" thickBot="1">
      <c r="A3" s="43" t="s">
        <v>58</v>
      </c>
      <c r="B3" s="43" t="s">
        <v>59</v>
      </c>
    </row>
    <row r="4" spans="1:2" ht="12.75">
      <c r="A4" s="36"/>
      <c r="B4" s="25"/>
    </row>
    <row r="5" spans="1:2" ht="12.75">
      <c r="A5" s="37"/>
      <c r="B5" s="26"/>
    </row>
    <row r="6" spans="1:2" ht="12.75">
      <c r="A6" s="37" t="s">
        <v>77</v>
      </c>
      <c r="B6" s="26"/>
    </row>
    <row r="7" spans="1:2" ht="12.75">
      <c r="A7" s="37"/>
      <c r="B7" s="26"/>
    </row>
    <row r="8" spans="1:8" ht="12.75">
      <c r="A8" s="37" t="s">
        <v>65</v>
      </c>
      <c r="B8" s="26"/>
      <c r="D8" s="93" t="s">
        <v>79</v>
      </c>
      <c r="E8" s="93"/>
      <c r="G8" s="90" t="s">
        <v>89</v>
      </c>
      <c r="H8" s="90"/>
    </row>
    <row r="9" spans="1:8" ht="12.75">
      <c r="A9" s="37" t="s">
        <v>88</v>
      </c>
      <c r="B9" s="26"/>
      <c r="D9" s="47" t="s">
        <v>2</v>
      </c>
      <c r="E9" s="47" t="s">
        <v>80</v>
      </c>
      <c r="G9" s="47" t="s">
        <v>2</v>
      </c>
      <c r="H9" s="47" t="s">
        <v>80</v>
      </c>
    </row>
    <row r="10" spans="1:8" ht="12.75">
      <c r="A10" s="37"/>
      <c r="B10" s="26"/>
      <c r="D10" s="44"/>
      <c r="E10" s="44"/>
      <c r="G10" s="46"/>
      <c r="H10" s="46"/>
    </row>
    <row r="11" spans="1:8" ht="12.75">
      <c r="A11" s="42" t="s">
        <v>78</v>
      </c>
      <c r="B11" s="27">
        <f>B6+B8+B9</f>
        <v>0</v>
      </c>
      <c r="D11" s="44"/>
      <c r="E11" s="44"/>
      <c r="G11" s="44"/>
      <c r="H11" s="44"/>
    </row>
    <row r="12" spans="1:8" ht="12.75">
      <c r="A12" s="37"/>
      <c r="B12" s="26"/>
      <c r="D12" s="44"/>
      <c r="E12" s="44"/>
      <c r="G12" s="44"/>
      <c r="H12" s="44"/>
    </row>
    <row r="13" spans="1:8" ht="13.5" thickBot="1">
      <c r="A13" s="37" t="s">
        <v>66</v>
      </c>
      <c r="B13" s="26"/>
      <c r="D13" s="45" t="s">
        <v>85</v>
      </c>
      <c r="E13" s="45">
        <f>SUM(E10:E12)</f>
        <v>0</v>
      </c>
      <c r="G13" s="45" t="s">
        <v>90</v>
      </c>
      <c r="H13" s="45">
        <f>SUM(H10:H12)</f>
        <v>0</v>
      </c>
    </row>
    <row r="14" spans="1:8" ht="13.5" thickTop="1">
      <c r="A14" s="37"/>
      <c r="B14" s="26"/>
      <c r="D14" s="44"/>
      <c r="E14" s="44"/>
      <c r="G14" s="44"/>
      <c r="H14" s="44"/>
    </row>
    <row r="15" spans="1:8" ht="13.5" thickBot="1">
      <c r="A15" s="42" t="s">
        <v>67</v>
      </c>
      <c r="B15" s="27">
        <f>SUM(B6:B14)</f>
        <v>0</v>
      </c>
      <c r="D15" s="45" t="s">
        <v>84</v>
      </c>
      <c r="E15" s="45"/>
      <c r="G15" s="45" t="s">
        <v>84</v>
      </c>
      <c r="H15" s="45"/>
    </row>
    <row r="16" spans="1:2" ht="13.5" thickTop="1">
      <c r="A16" s="37"/>
      <c r="B16" s="26"/>
    </row>
    <row r="17" spans="1:2" ht="12.75">
      <c r="A17" s="37" t="s">
        <v>68</v>
      </c>
      <c r="B17" s="26">
        <f>E15</f>
        <v>0</v>
      </c>
    </row>
    <row r="18" spans="1:8" ht="12.75">
      <c r="A18" s="37"/>
      <c r="B18" s="26"/>
      <c r="D18" s="90" t="s">
        <v>81</v>
      </c>
      <c r="E18" s="90"/>
      <c r="G18" s="90" t="s">
        <v>91</v>
      </c>
      <c r="H18" s="90"/>
    </row>
    <row r="19" spans="1:8" ht="12.75">
      <c r="A19" s="42" t="s">
        <v>69</v>
      </c>
      <c r="B19" s="27">
        <f>B15+B17</f>
        <v>0</v>
      </c>
      <c r="D19" s="47" t="s">
        <v>2</v>
      </c>
      <c r="E19" s="47" t="s">
        <v>80</v>
      </c>
      <c r="G19" s="47" t="s">
        <v>2</v>
      </c>
      <c r="H19" s="47" t="s">
        <v>80</v>
      </c>
    </row>
    <row r="20" spans="1:8" ht="12.75">
      <c r="A20" s="37"/>
      <c r="B20" s="26"/>
      <c r="D20" s="44"/>
      <c r="E20" s="44"/>
      <c r="G20" s="44"/>
      <c r="H20" s="44"/>
    </row>
    <row r="21" spans="1:8" ht="12.75">
      <c r="A21" s="37" t="s">
        <v>70</v>
      </c>
      <c r="B21" s="26">
        <f>E24</f>
        <v>0</v>
      </c>
      <c r="D21" s="44"/>
      <c r="E21" s="44"/>
      <c r="G21" s="44"/>
      <c r="H21" s="44"/>
    </row>
    <row r="22" spans="1:8" ht="13.5" thickBot="1">
      <c r="A22" s="37" t="s">
        <v>71</v>
      </c>
      <c r="B22" s="26">
        <f>E33</f>
        <v>0</v>
      </c>
      <c r="D22" s="45" t="s">
        <v>86</v>
      </c>
      <c r="E22" s="45">
        <f>SUM(E20:E21)</f>
        <v>0</v>
      </c>
      <c r="G22" s="45" t="s">
        <v>3</v>
      </c>
      <c r="H22" s="45">
        <f>SUM(H20:H21)</f>
        <v>0</v>
      </c>
    </row>
    <row r="23" spans="1:8" ht="13.5" thickTop="1">
      <c r="A23" s="37"/>
      <c r="B23" s="26"/>
      <c r="D23" s="44"/>
      <c r="E23" s="44"/>
      <c r="G23" s="44"/>
      <c r="H23" s="44"/>
    </row>
    <row r="24" spans="1:8" ht="13.5" thickBot="1">
      <c r="A24" s="42" t="s">
        <v>72</v>
      </c>
      <c r="B24" s="27">
        <f>B19+B21+B22</f>
        <v>0</v>
      </c>
      <c r="D24" s="45" t="s">
        <v>84</v>
      </c>
      <c r="E24" s="45"/>
      <c r="G24" s="45" t="s">
        <v>84</v>
      </c>
      <c r="H24" s="45"/>
    </row>
    <row r="25" spans="1:2" ht="13.5" thickTop="1">
      <c r="A25" s="37"/>
      <c r="B25" s="26"/>
    </row>
    <row r="26" spans="1:2" ht="12.75">
      <c r="A26" s="37" t="s">
        <v>73</v>
      </c>
      <c r="B26" s="26">
        <f>H15</f>
        <v>0</v>
      </c>
    </row>
    <row r="27" spans="1:8" ht="12.75">
      <c r="A27" s="37"/>
      <c r="B27" s="26"/>
      <c r="D27" s="90" t="s">
        <v>82</v>
      </c>
      <c r="E27" s="90"/>
      <c r="G27" s="90" t="s">
        <v>92</v>
      </c>
      <c r="H27" s="90"/>
    </row>
    <row r="28" spans="1:8" ht="12.75">
      <c r="A28" s="37" t="s">
        <v>74</v>
      </c>
      <c r="B28" s="26">
        <f>H24</f>
        <v>0</v>
      </c>
      <c r="D28" s="47" t="s">
        <v>2</v>
      </c>
      <c r="E28" s="47" t="s">
        <v>80</v>
      </c>
      <c r="G28" s="47" t="s">
        <v>2</v>
      </c>
      <c r="H28" s="47" t="s">
        <v>80</v>
      </c>
    </row>
    <row r="29" spans="1:8" ht="12.75">
      <c r="A29" s="37"/>
      <c r="B29" s="26"/>
      <c r="D29" s="44"/>
      <c r="E29" s="44"/>
      <c r="G29" s="44"/>
      <c r="H29" s="44"/>
    </row>
    <row r="30" spans="1:8" ht="12.75">
      <c r="A30" s="37" t="s">
        <v>75</v>
      </c>
      <c r="B30" s="26">
        <f>H33</f>
        <v>0</v>
      </c>
      <c r="D30" s="44"/>
      <c r="E30" s="44"/>
      <c r="G30" s="44"/>
      <c r="H30" s="44"/>
    </row>
    <row r="31" spans="1:8" ht="13.5" thickBot="1">
      <c r="A31" s="37"/>
      <c r="B31" s="26"/>
      <c r="D31" s="45" t="s">
        <v>87</v>
      </c>
      <c r="E31" s="45">
        <f>SUM(E29:E30)</f>
        <v>0</v>
      </c>
      <c r="G31" s="45" t="s">
        <v>90</v>
      </c>
      <c r="H31" s="45">
        <f>SUM(H29:H30)</f>
        <v>0</v>
      </c>
    </row>
    <row r="32" spans="1:8" ht="14.25" thickBot="1" thickTop="1">
      <c r="A32" s="42" t="s">
        <v>76</v>
      </c>
      <c r="B32" s="28">
        <f>B24+B26+B28+B30</f>
        <v>0</v>
      </c>
      <c r="D32" s="44"/>
      <c r="E32" s="44"/>
      <c r="G32" s="44"/>
      <c r="H32" s="44"/>
    </row>
    <row r="33" spans="1:8" ht="14.25" thickBot="1" thickTop="1">
      <c r="A33" s="41"/>
      <c r="B33" s="29"/>
      <c r="D33" s="45" t="s">
        <v>84</v>
      </c>
      <c r="E33" s="45"/>
      <c r="G33" s="45" t="s">
        <v>84</v>
      </c>
      <c r="H33" s="45"/>
    </row>
    <row r="34" ht="12.75"/>
    <row r="35" spans="2:3" ht="12.75">
      <c r="B35" s="2" t="s">
        <v>93</v>
      </c>
      <c r="C35" s="6" t="e">
        <f>IF(B32=#REF!-#REF!,"OK","ERRATO")</f>
        <v>#REF!</v>
      </c>
    </row>
  </sheetData>
  <mergeCells count="7">
    <mergeCell ref="G8:H8"/>
    <mergeCell ref="G18:H18"/>
    <mergeCell ref="G27:H27"/>
    <mergeCell ref="A1:B1"/>
    <mergeCell ref="D8:E8"/>
    <mergeCell ref="D18:E18"/>
    <mergeCell ref="D27:E27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6">
      <selection activeCell="C36" sqref="C36"/>
    </sheetView>
  </sheetViews>
  <sheetFormatPr defaultColWidth="9.140625" defaultRowHeight="12.75"/>
  <cols>
    <col min="1" max="1" width="37.421875" style="2" customWidth="1"/>
    <col min="2" max="3" width="9.140625" style="2" customWidth="1"/>
    <col min="4" max="4" width="21.00390625" style="2" customWidth="1"/>
    <col min="5" max="5" width="8.00390625" style="2" bestFit="1" customWidth="1"/>
    <col min="6" max="6" width="9.140625" style="2" customWidth="1"/>
    <col min="7" max="7" width="21.00390625" style="2" customWidth="1"/>
    <col min="8" max="8" width="7.00390625" style="2" bestFit="1" customWidth="1"/>
    <col min="9" max="16384" width="9.140625" style="2" customWidth="1"/>
  </cols>
  <sheetData>
    <row r="1" spans="1:2" ht="12.75">
      <c r="A1" s="91" t="s">
        <v>64</v>
      </c>
      <c r="B1" s="92"/>
    </row>
    <row r="2" spans="1:2" ht="12.75">
      <c r="A2" s="50" t="s">
        <v>110</v>
      </c>
      <c r="B2" s="16"/>
    </row>
    <row r="3" spans="1:2" ht="13.5" thickBot="1">
      <c r="A3" s="43" t="s">
        <v>58</v>
      </c>
      <c r="B3" s="43" t="s">
        <v>59</v>
      </c>
    </row>
    <row r="4" spans="1:2" ht="12.75">
      <c r="A4" s="36"/>
      <c r="B4" s="25"/>
    </row>
    <row r="5" spans="1:2" ht="12.75">
      <c r="A5" s="37"/>
      <c r="B5" s="26"/>
    </row>
    <row r="6" spans="1:2" ht="12.75">
      <c r="A6" s="37" t="s">
        <v>77</v>
      </c>
      <c r="B6" s="26">
        <f>'riclassifica soluz'!C51</f>
        <v>17000</v>
      </c>
    </row>
    <row r="7" spans="1:2" ht="12.75">
      <c r="A7" s="37"/>
      <c r="B7" s="26"/>
    </row>
    <row r="8" spans="1:8" ht="12.75">
      <c r="A8" s="37" t="s">
        <v>65</v>
      </c>
      <c r="B8" s="26">
        <v>1990</v>
      </c>
      <c r="D8" s="93" t="s">
        <v>79</v>
      </c>
      <c r="E8" s="93"/>
      <c r="G8" s="90" t="s">
        <v>89</v>
      </c>
      <c r="H8" s="90"/>
    </row>
    <row r="9" spans="1:8" ht="12.75">
      <c r="A9" s="37" t="s">
        <v>88</v>
      </c>
      <c r="B9" s="26">
        <v>1100</v>
      </c>
      <c r="D9" s="47" t="s">
        <v>2</v>
      </c>
      <c r="E9" s="47" t="s">
        <v>80</v>
      </c>
      <c r="G9" s="47" t="s">
        <v>2</v>
      </c>
      <c r="H9" s="47" t="s">
        <v>80</v>
      </c>
    </row>
    <row r="10" spans="1:8" ht="12.75">
      <c r="A10" s="37"/>
      <c r="B10" s="26"/>
      <c r="D10" s="44" t="s">
        <v>136</v>
      </c>
      <c r="E10" s="44">
        <f>'riclassifica soluz'!D10</f>
        <v>8000</v>
      </c>
      <c r="G10" s="56" t="s">
        <v>140</v>
      </c>
      <c r="H10" s="46">
        <f>'riclassifica soluz'!C53</f>
        <v>-3200</v>
      </c>
    </row>
    <row r="11" spans="1:8" ht="12.75">
      <c r="A11" s="42" t="s">
        <v>78</v>
      </c>
      <c r="B11" s="27">
        <f>B6+B8+B9</f>
        <v>20090</v>
      </c>
      <c r="D11" s="44" t="s">
        <v>137</v>
      </c>
      <c r="E11" s="44">
        <f>'riclassifica soluz'!D13</f>
        <v>3100</v>
      </c>
      <c r="G11" s="44" t="s">
        <v>145</v>
      </c>
      <c r="H11" s="44">
        <f>-'riclassifica soluz'!D26</f>
        <v>-2500</v>
      </c>
    </row>
    <row r="12" spans="1:8" ht="12.75">
      <c r="A12" s="42"/>
      <c r="B12" s="35"/>
      <c r="D12" s="44" t="s">
        <v>103</v>
      </c>
      <c r="E12" s="44">
        <f>-'riclassifica soluz'!H7</f>
        <v>-2100</v>
      </c>
      <c r="G12" s="44" t="s">
        <v>116</v>
      </c>
      <c r="H12" s="44">
        <f>'fonti impieghi soluz'!B6</f>
        <v>5200</v>
      </c>
    </row>
    <row r="13" spans="1:8" ht="12.75">
      <c r="A13" s="37"/>
      <c r="B13" s="26"/>
      <c r="D13" s="44" t="s">
        <v>129</v>
      </c>
      <c r="E13" s="44">
        <f>-'riclassifica soluz'!H9</f>
        <v>1300</v>
      </c>
      <c r="G13" s="44"/>
      <c r="H13" s="44"/>
    </row>
    <row r="14" spans="1:8" ht="13.5" thickBot="1">
      <c r="A14" s="37" t="s">
        <v>66</v>
      </c>
      <c r="B14" s="26">
        <v>-6048</v>
      </c>
      <c r="D14" s="45" t="s">
        <v>85</v>
      </c>
      <c r="E14" s="45">
        <f>SUM(E10:E13)</f>
        <v>10300</v>
      </c>
      <c r="G14" s="45" t="s">
        <v>90</v>
      </c>
      <c r="H14" s="45">
        <f>SUM(H10:H13)</f>
        <v>-500</v>
      </c>
    </row>
    <row r="15" spans="1:8" ht="13.5" thickTop="1">
      <c r="A15" s="37"/>
      <c r="B15" s="26"/>
      <c r="D15" s="44"/>
      <c r="E15" s="44"/>
      <c r="G15" s="44"/>
      <c r="H15" s="44"/>
    </row>
    <row r="16" spans="1:8" ht="13.5" thickBot="1">
      <c r="A16" s="42" t="s">
        <v>67</v>
      </c>
      <c r="B16" s="27">
        <f>SUM(B11:B15)</f>
        <v>14042</v>
      </c>
      <c r="D16" s="45" t="s">
        <v>84</v>
      </c>
      <c r="E16" s="45">
        <f>-E14</f>
        <v>-10300</v>
      </c>
      <c r="G16" s="45" t="s">
        <v>84</v>
      </c>
      <c r="H16" s="45">
        <f>H14</f>
        <v>-500</v>
      </c>
    </row>
    <row r="17" spans="1:2" ht="13.5" thickTop="1">
      <c r="A17" s="37"/>
      <c r="B17" s="26"/>
    </row>
    <row r="18" spans="1:2" ht="12.75">
      <c r="A18" s="37" t="s">
        <v>68</v>
      </c>
      <c r="B18" s="26">
        <f>E16</f>
        <v>-10300</v>
      </c>
    </row>
    <row r="19" spans="1:8" ht="12.75">
      <c r="A19" s="37"/>
      <c r="B19" s="26"/>
      <c r="D19" s="90" t="s">
        <v>144</v>
      </c>
      <c r="E19" s="90"/>
      <c r="G19" s="90" t="s">
        <v>91</v>
      </c>
      <c r="H19" s="90"/>
    </row>
    <row r="20" spans="1:8" ht="12.75">
      <c r="A20" s="42" t="s">
        <v>69</v>
      </c>
      <c r="B20" s="27">
        <f>B16+B18</f>
        <v>3742</v>
      </c>
      <c r="D20" s="47" t="s">
        <v>2</v>
      </c>
      <c r="E20" s="47" t="s">
        <v>80</v>
      </c>
      <c r="G20" s="47" t="s">
        <v>2</v>
      </c>
      <c r="H20" s="47" t="s">
        <v>80</v>
      </c>
    </row>
    <row r="21" spans="1:8" ht="12.75">
      <c r="A21" s="37"/>
      <c r="B21" s="26"/>
      <c r="D21" s="44" t="s">
        <v>138</v>
      </c>
      <c r="E21" s="44">
        <f>'fonti impieghi soluz'!D26</f>
        <v>580</v>
      </c>
      <c r="G21" s="44" t="s">
        <v>116</v>
      </c>
      <c r="H21" s="44">
        <v>0</v>
      </c>
    </row>
    <row r="22" spans="1:8" ht="12.75">
      <c r="A22" s="37" t="s">
        <v>143</v>
      </c>
      <c r="B22" s="26">
        <f>E25</f>
        <v>-3190</v>
      </c>
      <c r="D22" s="44" t="s">
        <v>139</v>
      </c>
      <c r="E22" s="44">
        <f>'fonti impieghi soluz'!D25</f>
        <v>2610</v>
      </c>
      <c r="G22" s="44" t="s">
        <v>13</v>
      </c>
      <c r="H22" s="44">
        <v>0</v>
      </c>
    </row>
    <row r="23" spans="1:8" ht="13.5" thickBot="1">
      <c r="A23" s="37"/>
      <c r="B23" s="26"/>
      <c r="D23" s="45" t="s">
        <v>86</v>
      </c>
      <c r="E23" s="45">
        <f>SUM(E21:E22)</f>
        <v>3190</v>
      </c>
      <c r="G23" s="45" t="s">
        <v>3</v>
      </c>
      <c r="H23" s="45">
        <f>SUM(H21:H22)</f>
        <v>0</v>
      </c>
    </row>
    <row r="24" spans="1:8" ht="13.5" thickTop="1">
      <c r="A24" s="37"/>
      <c r="B24" s="26"/>
      <c r="D24" s="44"/>
      <c r="E24" s="44"/>
      <c r="G24" s="44"/>
      <c r="H24" s="44"/>
    </row>
    <row r="25" spans="1:8" ht="13.5" thickBot="1">
      <c r="A25" s="42" t="s">
        <v>72</v>
      </c>
      <c r="B25" s="27">
        <f>B20+B22+B23</f>
        <v>552</v>
      </c>
      <c r="D25" s="45" t="s">
        <v>84</v>
      </c>
      <c r="E25" s="45">
        <f>-E23</f>
        <v>-3190</v>
      </c>
      <c r="G25" s="45" t="s">
        <v>84</v>
      </c>
      <c r="H25" s="45">
        <f>H23</f>
        <v>0</v>
      </c>
    </row>
    <row r="26" spans="1:2" ht="13.5" thickTop="1">
      <c r="A26" s="37"/>
      <c r="B26" s="26"/>
    </row>
    <row r="27" spans="1:2" ht="12.75">
      <c r="A27" s="37" t="s">
        <v>73</v>
      </c>
      <c r="B27" s="26">
        <f>H16</f>
        <v>-500</v>
      </c>
    </row>
    <row r="28" spans="1:8" ht="12.75">
      <c r="A28" s="37"/>
      <c r="B28" s="26"/>
      <c r="G28" s="90" t="s">
        <v>92</v>
      </c>
      <c r="H28" s="90"/>
    </row>
    <row r="29" spans="1:8" ht="12.75">
      <c r="A29" s="37" t="s">
        <v>74</v>
      </c>
      <c r="B29" s="26">
        <f>H25</f>
        <v>0</v>
      </c>
      <c r="G29" s="47" t="s">
        <v>2</v>
      </c>
      <c r="H29" s="47" t="s">
        <v>80</v>
      </c>
    </row>
    <row r="30" spans="1:8" ht="12.75">
      <c r="A30" s="37"/>
      <c r="B30" s="26"/>
      <c r="G30" s="44"/>
      <c r="H30" s="44"/>
    </row>
    <row r="31" spans="1:8" ht="12.75">
      <c r="A31" s="37" t="s">
        <v>75</v>
      </c>
      <c r="B31" s="26">
        <f>H34</f>
        <v>1900</v>
      </c>
      <c r="G31" s="44" t="s">
        <v>140</v>
      </c>
      <c r="H31" s="44">
        <f>'riclassifica soluz'!C55</f>
        <v>1900</v>
      </c>
    </row>
    <row r="32" spans="1:8" ht="13.5" thickBot="1">
      <c r="A32" s="37"/>
      <c r="B32" s="26"/>
      <c r="G32" s="45" t="s">
        <v>90</v>
      </c>
      <c r="H32" s="45">
        <f>SUM(H30:H31)</f>
        <v>1900</v>
      </c>
    </row>
    <row r="33" spans="1:8" ht="14.25" thickBot="1" thickTop="1">
      <c r="A33" s="42" t="s">
        <v>76</v>
      </c>
      <c r="B33" s="28">
        <f>B25+B27+B29+B31</f>
        <v>1952</v>
      </c>
      <c r="G33" s="44"/>
      <c r="H33" s="44"/>
    </row>
    <row r="34" spans="1:8" ht="14.25" thickBot="1" thickTop="1">
      <c r="A34" s="41"/>
      <c r="B34" s="29"/>
      <c r="G34" s="45" t="s">
        <v>84</v>
      </c>
      <c r="H34" s="45">
        <f>H32</f>
        <v>1900</v>
      </c>
    </row>
    <row r="35" ht="12.75"/>
    <row r="36" spans="2:3" ht="12.75">
      <c r="B36" s="2" t="s">
        <v>93</v>
      </c>
      <c r="C36" s="6" t="str">
        <f>IF(B33='fonti impieghi soluz'!D5,"OK","ERRATO")</f>
        <v>OK</v>
      </c>
    </row>
  </sheetData>
  <mergeCells count="6">
    <mergeCell ref="G28:H28"/>
    <mergeCell ref="A1:B1"/>
    <mergeCell ref="D8:E8"/>
    <mergeCell ref="G8:H8"/>
    <mergeCell ref="D19:E19"/>
    <mergeCell ref="G19:H1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</dc:creator>
  <cp:keywords/>
  <dc:description/>
  <cp:lastModifiedBy>liuc</cp:lastModifiedBy>
  <dcterms:created xsi:type="dcterms:W3CDTF">2003-05-12T09:15:12Z</dcterms:created>
  <dcterms:modified xsi:type="dcterms:W3CDTF">2003-06-08T21:05:33Z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