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5445" activeTab="2"/>
  </bookViews>
  <sheets>
    <sheet name="Fi-La" sheetId="1" r:id="rId1"/>
    <sheet name="Fi-Ol attuale" sheetId="2" r:id="rId2"/>
    <sheet name="Fi-Ol futura" sheetId="3" r:id="rId3"/>
    <sheet name="Presentazione" sheetId="4" r:id="rId4"/>
  </sheets>
  <definedNames/>
  <calcPr fullCalcOnLoad="1"/>
</workbook>
</file>

<file path=xl/sharedStrings.xml><?xml version="1.0" encoding="utf-8"?>
<sst xmlns="http://schemas.openxmlformats.org/spreadsheetml/2006/main" count="118" uniqueCount="37">
  <si>
    <t>RICAVI</t>
  </si>
  <si>
    <t>Voli giornalieri</t>
  </si>
  <si>
    <t>Giorni anno</t>
  </si>
  <si>
    <t>Saturazione</t>
  </si>
  <si>
    <t>Tariffa</t>
  </si>
  <si>
    <t>N° posti</t>
  </si>
  <si>
    <t>Rinfresco</t>
  </si>
  <si>
    <t>COSTI VARIABILI</t>
  </si>
  <si>
    <t>COSTI FISSI SPECIFICI</t>
  </si>
  <si>
    <t>Carburante</t>
  </si>
  <si>
    <t>toccata</t>
  </si>
  <si>
    <t>manutenzione</t>
  </si>
  <si>
    <t>equipaggio</t>
  </si>
  <si>
    <t>personale terra</t>
  </si>
  <si>
    <t>ammortamento</t>
  </si>
  <si>
    <t>1 MdC</t>
  </si>
  <si>
    <t>2 MdC</t>
  </si>
  <si>
    <t>FIRENZE-LAMEZIA</t>
  </si>
  <si>
    <t>FIRENZE-OLBIA: situazione futura</t>
  </si>
  <si>
    <t>FIRENZE-OLBIA: situazione attuale</t>
  </si>
  <si>
    <t>Situazione attuale: Fi-La +  Fi-Ol</t>
  </si>
  <si>
    <t>Fi-La</t>
  </si>
  <si>
    <t>Fi-Ol</t>
  </si>
  <si>
    <t>TOTALE</t>
  </si>
  <si>
    <t>Situazione futura: raddoppio linea Fi-Ol</t>
  </si>
  <si>
    <t>Toccata</t>
  </si>
  <si>
    <t>Manutenzione</t>
  </si>
  <si>
    <t>Equipaggio</t>
  </si>
  <si>
    <t>Personale di Terra</t>
  </si>
  <si>
    <t>Ammortamento</t>
  </si>
  <si>
    <t>Differenza</t>
  </si>
  <si>
    <t>2 MdC necessario su FI-LA</t>
  </si>
  <si>
    <t>€/passeggero</t>
  </si>
  <si>
    <t>€/volo</t>
  </si>
  <si>
    <t>€/anno</t>
  </si>
  <si>
    <t>Tasso di saturazione della Fi-La tale per cui le due situazioni si equivalgono:</t>
  </si>
  <si>
    <t>Leva Operativa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</si>
</sst>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"/>
    <numFmt numFmtId="172" formatCode="0.0000"/>
    <numFmt numFmtId="173" formatCode="0.000"/>
    <numFmt numFmtId="174" formatCode="#,##0.0"/>
    <numFmt numFmtId="175" formatCode="0.0%"/>
    <numFmt numFmtId="176" formatCode="0.0"/>
    <numFmt numFmtId="177" formatCode="0.000%"/>
    <numFmt numFmtId="178" formatCode="0.0000%"/>
    <numFmt numFmtId="179" formatCode="0.00000%"/>
    <numFmt numFmtId="180" formatCode="0.000000%"/>
    <numFmt numFmtId="181" formatCode="0.0000000%"/>
    <numFmt numFmtId="182" formatCode="_-* #,##0.000_-;\-* #,##0.000_-;_-* &quot;-&quot;??_-;_-@_-"/>
    <numFmt numFmtId="183" formatCode="0.00000000"/>
    <numFmt numFmtId="184" formatCode="0.000000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3" fontId="1" fillId="0" borderId="0" xfId="15" applyFont="1" applyAlignment="1">
      <alignment/>
    </xf>
    <xf numFmtId="0" fontId="1" fillId="2" borderId="0" xfId="0" applyFont="1" applyFill="1" applyAlignment="1">
      <alignment/>
    </xf>
    <xf numFmtId="4" fontId="1" fillId="2" borderId="0" xfId="0" applyNumberFormat="1" applyFont="1" applyFill="1" applyAlignment="1">
      <alignment/>
    </xf>
    <xf numFmtId="10" fontId="0" fillId="0" borderId="0" xfId="17" applyNumberFormat="1" applyAlignment="1">
      <alignment/>
    </xf>
    <xf numFmtId="43" fontId="0" fillId="0" borderId="0" xfId="15" applyAlignment="1">
      <alignment/>
    </xf>
    <xf numFmtId="0" fontId="1" fillId="2" borderId="1" xfId="0" applyFont="1" applyFill="1" applyBorder="1" applyAlignment="1">
      <alignment/>
    </xf>
    <xf numFmtId="43" fontId="0" fillId="0" borderId="1" xfId="15" applyBorder="1" applyAlignment="1">
      <alignment horizontal="center"/>
    </xf>
    <xf numFmtId="43" fontId="1" fillId="2" borderId="1" xfId="15" applyFont="1" applyFill="1" applyBorder="1" applyAlignment="1">
      <alignment horizontal="center"/>
    </xf>
    <xf numFmtId="43" fontId="2" fillId="2" borderId="1" xfId="15" applyFont="1" applyFill="1" applyBorder="1" applyAlignment="1">
      <alignment horizontal="center"/>
    </xf>
    <xf numFmtId="43" fontId="1" fillId="0" borderId="1" xfId="15" applyFont="1" applyBorder="1" applyAlignment="1">
      <alignment horizontal="center"/>
    </xf>
    <xf numFmtId="43" fontId="1" fillId="0" borderId="2" xfId="15" applyFont="1" applyBorder="1" applyAlignment="1">
      <alignment/>
    </xf>
    <xf numFmtId="43" fontId="1" fillId="2" borderId="0" xfId="15" applyFont="1" applyFill="1" applyAlignment="1">
      <alignment/>
    </xf>
    <xf numFmtId="43" fontId="0" fillId="0" borderId="2" xfId="15" applyBorder="1" applyAlignment="1">
      <alignment/>
    </xf>
    <xf numFmtId="0" fontId="0" fillId="3" borderId="0" xfId="0" applyFill="1" applyAlignment="1">
      <alignment/>
    </xf>
    <xf numFmtId="4" fontId="0" fillId="3" borderId="0" xfId="0" applyNumberFormat="1" applyFill="1" applyAlignment="1">
      <alignment/>
    </xf>
    <xf numFmtId="181" fontId="1" fillId="3" borderId="0" xfId="17" applyNumberFormat="1" applyFont="1" applyFill="1" applyAlignment="1">
      <alignment/>
    </xf>
    <xf numFmtId="0" fontId="0" fillId="0" borderId="0" xfId="0" applyAlignment="1">
      <alignment vertical="center"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0" fontId="1" fillId="3" borderId="0" xfId="0" applyNumberFormat="1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="160" zoomScaleNormal="160" workbookViewId="0" topLeftCell="A1">
      <selection activeCell="F4" sqref="F4"/>
    </sheetView>
  </sheetViews>
  <sheetFormatPr defaultColWidth="9.140625" defaultRowHeight="12.75"/>
  <cols>
    <col min="1" max="1" width="13.57421875" style="0" bestFit="1" customWidth="1"/>
    <col min="2" max="2" width="12.00390625" style="0" bestFit="1" customWidth="1"/>
    <col min="3" max="3" width="11.7109375" style="0" customWidth="1"/>
    <col min="4" max="4" width="0.9921875" style="0" customWidth="1"/>
    <col min="5" max="5" width="21.421875" style="0" bestFit="1" customWidth="1"/>
    <col min="6" max="6" width="13.57421875" style="0" bestFit="1" customWidth="1"/>
  </cols>
  <sheetData>
    <row r="1" ht="12.75">
      <c r="A1" s="2" t="s">
        <v>17</v>
      </c>
    </row>
    <row r="2" spans="5:6" ht="12.75">
      <c r="E2" s="2" t="s">
        <v>0</v>
      </c>
      <c r="F2" s="7">
        <f>+B3*B4*B5*B6*B7</f>
        <v>3840000</v>
      </c>
    </row>
    <row r="3" spans="1:6" ht="12.75">
      <c r="A3" t="s">
        <v>1</v>
      </c>
      <c r="B3" s="2">
        <v>4</v>
      </c>
      <c r="E3" s="2" t="s">
        <v>7</v>
      </c>
      <c r="F3" s="7">
        <f>+B9*B6*B5*B4*B3</f>
        <v>192000</v>
      </c>
    </row>
    <row r="4" spans="1:7" ht="12.75">
      <c r="A4" t="s">
        <v>2</v>
      </c>
      <c r="B4" s="2">
        <v>300</v>
      </c>
      <c r="E4" s="9" t="s">
        <v>15</v>
      </c>
      <c r="F4" s="10">
        <f>+F2-F3</f>
        <v>3648000</v>
      </c>
      <c r="G4" s="11">
        <f>F4/F2</f>
        <v>0.95</v>
      </c>
    </row>
    <row r="5" spans="1:2" ht="12.75">
      <c r="A5" t="s">
        <v>5</v>
      </c>
      <c r="B5" s="2">
        <v>50</v>
      </c>
    </row>
    <row r="6" spans="1:6" ht="12.75">
      <c r="A6" t="s">
        <v>3</v>
      </c>
      <c r="B6" s="28">
        <v>0.4</v>
      </c>
      <c r="E6" s="2" t="s">
        <v>8</v>
      </c>
      <c r="F6" s="1"/>
    </row>
    <row r="7" spans="1:6" ht="12.75">
      <c r="A7" t="s">
        <v>4</v>
      </c>
      <c r="B7" s="8">
        <v>160</v>
      </c>
      <c r="C7" t="s">
        <v>32</v>
      </c>
      <c r="E7" t="s">
        <v>9</v>
      </c>
      <c r="F7" s="8">
        <f>+B11*B3*B4</f>
        <v>540000</v>
      </c>
    </row>
    <row r="8" spans="5:6" ht="12.75">
      <c r="E8" t="s">
        <v>25</v>
      </c>
      <c r="F8" s="8">
        <f>+B12*B4*B3</f>
        <v>2400000</v>
      </c>
    </row>
    <row r="9" spans="1:6" ht="12.75">
      <c r="A9" t="s">
        <v>6</v>
      </c>
      <c r="B9" s="8">
        <v>8</v>
      </c>
      <c r="C9" t="s">
        <v>32</v>
      </c>
      <c r="E9" t="s">
        <v>26</v>
      </c>
      <c r="F9" s="8">
        <f>+B13*B4*B3</f>
        <v>360000</v>
      </c>
    </row>
    <row r="10" spans="5:7" ht="12.75">
      <c r="E10" t="s">
        <v>27</v>
      </c>
      <c r="F10" s="8">
        <f>+B14</f>
        <v>250000</v>
      </c>
      <c r="G10" s="2"/>
    </row>
    <row r="11" spans="1:6" ht="12.75">
      <c r="A11" t="s">
        <v>9</v>
      </c>
      <c r="B11" s="8">
        <v>450</v>
      </c>
      <c r="C11" t="s">
        <v>33</v>
      </c>
      <c r="E11" t="s">
        <v>28</v>
      </c>
      <c r="F11" s="8">
        <f>+B15</f>
        <v>110000</v>
      </c>
    </row>
    <row r="12" spans="1:6" ht="13.5" customHeight="1">
      <c r="A12" t="s">
        <v>10</v>
      </c>
      <c r="B12" s="8">
        <v>2000</v>
      </c>
      <c r="C12" t="s">
        <v>33</v>
      </c>
      <c r="E12" t="s">
        <v>29</v>
      </c>
      <c r="F12" s="18">
        <f>+B16</f>
        <v>200000</v>
      </c>
    </row>
    <row r="13" spans="1:6" ht="13.5" customHeight="1">
      <c r="A13" t="s">
        <v>11</v>
      </c>
      <c r="B13" s="8">
        <v>300</v>
      </c>
      <c r="C13" t="s">
        <v>33</v>
      </c>
      <c r="F13" s="8">
        <f>SUM(F7:F12)</f>
        <v>3860000</v>
      </c>
    </row>
    <row r="14" spans="1:6" ht="12.75">
      <c r="A14" t="s">
        <v>12</v>
      </c>
      <c r="B14" s="8">
        <v>250000</v>
      </c>
      <c r="C14" t="s">
        <v>34</v>
      </c>
      <c r="E14" s="9" t="s">
        <v>16</v>
      </c>
      <c r="F14" s="19">
        <f>+F4-F13</f>
        <v>-212000</v>
      </c>
    </row>
    <row r="15" spans="1:7" ht="12.75">
      <c r="A15" t="s">
        <v>13</v>
      </c>
      <c r="B15" s="8">
        <v>110000</v>
      </c>
      <c r="C15" t="s">
        <v>34</v>
      </c>
      <c r="F15" s="11">
        <f>F14/F2</f>
        <v>-0.05520833333333333</v>
      </c>
      <c r="G15" s="2"/>
    </row>
    <row r="16" spans="1:7" ht="12.75">
      <c r="A16" t="s">
        <v>14</v>
      </c>
      <c r="B16" s="8">
        <v>200000</v>
      </c>
      <c r="C16" t="s">
        <v>34</v>
      </c>
      <c r="G16" s="2"/>
    </row>
    <row r="17" spans="5:7" ht="14.25" customHeight="1">
      <c r="E17" s="2" t="s">
        <v>36</v>
      </c>
      <c r="F17" s="26">
        <f>-F4/F14</f>
        <v>17.20754716981132</v>
      </c>
      <c r="G17" s="2"/>
    </row>
    <row r="18" ht="12.75">
      <c r="G18" s="2"/>
    </row>
    <row r="19" ht="12.75">
      <c r="G19" s="2"/>
    </row>
    <row r="20" ht="12.75">
      <c r="G20" s="2"/>
    </row>
    <row r="21" ht="12.75">
      <c r="G21" s="2"/>
    </row>
    <row r="26" ht="12.75">
      <c r="F26" s="1"/>
    </row>
    <row r="28" ht="12.75">
      <c r="A28" s="1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="160" zoomScaleNormal="160" workbookViewId="0" topLeftCell="A1">
      <selection activeCell="E18" sqref="E18"/>
    </sheetView>
  </sheetViews>
  <sheetFormatPr defaultColWidth="9.140625" defaultRowHeight="12.75"/>
  <cols>
    <col min="1" max="1" width="13.57421875" style="0" bestFit="1" customWidth="1"/>
    <col min="2" max="2" width="12.00390625" style="0" bestFit="1" customWidth="1"/>
    <col min="3" max="3" width="12.28125" style="0" customWidth="1"/>
    <col min="4" max="4" width="0.9921875" style="0" customWidth="1"/>
    <col min="5" max="5" width="21.421875" style="0" bestFit="1" customWidth="1"/>
    <col min="6" max="6" width="13.57421875" style="0" bestFit="1" customWidth="1"/>
    <col min="7" max="7" width="8.28125" style="0" customWidth="1"/>
  </cols>
  <sheetData>
    <row r="1" ht="12.75">
      <c r="A1" s="2" t="s">
        <v>19</v>
      </c>
    </row>
    <row r="2" spans="5:6" ht="12.75">
      <c r="E2" s="2" t="s">
        <v>0</v>
      </c>
      <c r="F2" s="8">
        <f>+B3*B4*B5*B6*B7</f>
        <v>6720000</v>
      </c>
    </row>
    <row r="3" spans="1:6" ht="12.75">
      <c r="A3" t="s">
        <v>1</v>
      </c>
      <c r="B3" s="2">
        <v>4</v>
      </c>
      <c r="E3" s="2" t="s">
        <v>7</v>
      </c>
      <c r="F3" s="8">
        <f>+B9*B6*B5*B4*B3</f>
        <v>384000</v>
      </c>
    </row>
    <row r="4" spans="1:7" ht="12.75">
      <c r="A4" t="s">
        <v>2</v>
      </c>
      <c r="B4" s="2">
        <v>300</v>
      </c>
      <c r="E4" s="9" t="s">
        <v>15</v>
      </c>
      <c r="F4" s="19">
        <f>+F2-F3</f>
        <v>6336000</v>
      </c>
      <c r="G4" s="11">
        <f>F4/F2</f>
        <v>0.9428571428571428</v>
      </c>
    </row>
    <row r="5" spans="1:6" ht="12.75">
      <c r="A5" t="s">
        <v>5</v>
      </c>
      <c r="B5" s="2">
        <v>50</v>
      </c>
      <c r="F5" s="12"/>
    </row>
    <row r="6" spans="1:6" ht="12.75">
      <c r="A6" t="s">
        <v>3</v>
      </c>
      <c r="B6" s="6">
        <v>0.8</v>
      </c>
      <c r="E6" s="2" t="s">
        <v>8</v>
      </c>
      <c r="F6" s="12"/>
    </row>
    <row r="7" spans="1:6" ht="12.75">
      <c r="A7" t="s">
        <v>4</v>
      </c>
      <c r="B7" s="8">
        <v>140</v>
      </c>
      <c r="C7" t="s">
        <v>32</v>
      </c>
      <c r="E7" t="s">
        <v>9</v>
      </c>
      <c r="F7" s="8">
        <f>+B11*B3*B4</f>
        <v>420000</v>
      </c>
    </row>
    <row r="8" spans="5:6" ht="12.75">
      <c r="E8" t="s">
        <v>25</v>
      </c>
      <c r="F8" s="8">
        <f>+B12*B4*B3</f>
        <v>2400000</v>
      </c>
    </row>
    <row r="9" spans="1:6" ht="12.75">
      <c r="A9" t="s">
        <v>6</v>
      </c>
      <c r="B9" s="8">
        <v>8</v>
      </c>
      <c r="C9" t="s">
        <v>32</v>
      </c>
      <c r="E9" t="s">
        <v>26</v>
      </c>
      <c r="F9" s="8">
        <f>+B13*B4*B3</f>
        <v>360000</v>
      </c>
    </row>
    <row r="10" spans="5:6" ht="12.75">
      <c r="E10" t="s">
        <v>27</v>
      </c>
      <c r="F10" s="8">
        <f>+B14</f>
        <v>250000</v>
      </c>
    </row>
    <row r="11" spans="1:6" ht="12.75">
      <c r="A11" s="2" t="s">
        <v>9</v>
      </c>
      <c r="B11" s="8">
        <v>350</v>
      </c>
      <c r="C11" t="s">
        <v>33</v>
      </c>
      <c r="E11" t="s">
        <v>28</v>
      </c>
      <c r="F11" s="8">
        <f>+B15</f>
        <v>120000</v>
      </c>
    </row>
    <row r="12" spans="1:6" ht="12.75">
      <c r="A12" s="2" t="s">
        <v>10</v>
      </c>
      <c r="B12" s="8">
        <v>2000</v>
      </c>
      <c r="C12" t="s">
        <v>33</v>
      </c>
      <c r="E12" t="s">
        <v>29</v>
      </c>
      <c r="F12" s="18">
        <f>+B16</f>
        <v>200000</v>
      </c>
    </row>
    <row r="13" spans="1:6" ht="12.75">
      <c r="A13" s="2" t="s">
        <v>11</v>
      </c>
      <c r="B13" s="8">
        <v>300</v>
      </c>
      <c r="C13" t="s">
        <v>33</v>
      </c>
      <c r="F13" s="8">
        <f>SUM(F7:F12)</f>
        <v>3750000</v>
      </c>
    </row>
    <row r="14" spans="1:6" ht="12.75">
      <c r="A14" s="2" t="s">
        <v>12</v>
      </c>
      <c r="B14" s="8">
        <v>250000</v>
      </c>
      <c r="C14" t="s">
        <v>34</v>
      </c>
      <c r="E14" s="9" t="s">
        <v>16</v>
      </c>
      <c r="F14" s="10">
        <f>+F4-F13</f>
        <v>2586000</v>
      </c>
    </row>
    <row r="15" spans="1:6" ht="12.75">
      <c r="A15" s="2" t="s">
        <v>13</v>
      </c>
      <c r="B15" s="8">
        <v>120000</v>
      </c>
      <c r="C15" t="s">
        <v>34</v>
      </c>
      <c r="F15" s="11">
        <f>F14/F2</f>
        <v>0.3848214285714286</v>
      </c>
    </row>
    <row r="16" spans="1:3" ht="12.75">
      <c r="A16" s="2" t="s">
        <v>14</v>
      </c>
      <c r="B16" s="8">
        <v>200000</v>
      </c>
      <c r="C16" t="s">
        <v>34</v>
      </c>
    </row>
    <row r="17" spans="5:6" ht="16.5" customHeight="1">
      <c r="E17" s="2" t="s">
        <v>36</v>
      </c>
      <c r="F17" s="25">
        <f>F4/F14</f>
        <v>2.4501160092807424</v>
      </c>
    </row>
    <row r="19" ht="12.75">
      <c r="G19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130" zoomScaleNormal="130" workbookViewId="0" topLeftCell="A1">
      <selection activeCell="G21" sqref="G21"/>
    </sheetView>
  </sheetViews>
  <sheetFormatPr defaultColWidth="9.140625" defaultRowHeight="12.75"/>
  <cols>
    <col min="1" max="1" width="13.57421875" style="0" bestFit="1" customWidth="1"/>
    <col min="2" max="2" width="11.28125" style="0" bestFit="1" customWidth="1"/>
    <col min="3" max="3" width="12.8515625" style="0" customWidth="1"/>
    <col min="4" max="4" width="5.57421875" style="0" customWidth="1"/>
    <col min="5" max="5" width="21.421875" style="0" bestFit="1" customWidth="1"/>
    <col min="6" max="6" width="14.00390625" style="0" bestFit="1" customWidth="1"/>
  </cols>
  <sheetData>
    <row r="1" ht="12.75">
      <c r="A1" s="2" t="s">
        <v>18</v>
      </c>
    </row>
    <row r="2" spans="5:6" ht="12.75">
      <c r="E2" s="2" t="s">
        <v>0</v>
      </c>
      <c r="F2" s="8">
        <f>+B3*B4*B5*B6*B7</f>
        <v>11424000</v>
      </c>
    </row>
    <row r="3" spans="1:6" ht="12.75">
      <c r="A3" t="s">
        <v>1</v>
      </c>
      <c r="B3" s="2">
        <v>8</v>
      </c>
      <c r="E3" s="2" t="s">
        <v>7</v>
      </c>
      <c r="F3" s="8">
        <f>+B9*B6*B5*B4*B3</f>
        <v>652800</v>
      </c>
    </row>
    <row r="4" spans="1:6" ht="12.75">
      <c r="A4" t="s">
        <v>2</v>
      </c>
      <c r="B4" s="2">
        <v>300</v>
      </c>
      <c r="E4" s="9" t="s">
        <v>15</v>
      </c>
      <c r="F4" s="19">
        <f>+F2-F3</f>
        <v>10771200</v>
      </c>
    </row>
    <row r="5" spans="1:2" ht="12.75">
      <c r="A5" t="s">
        <v>5</v>
      </c>
      <c r="B5" s="2">
        <v>50</v>
      </c>
    </row>
    <row r="6" spans="1:6" ht="12.75">
      <c r="A6" t="s">
        <v>3</v>
      </c>
      <c r="B6" s="6">
        <v>0.68</v>
      </c>
      <c r="E6" s="2" t="s">
        <v>8</v>
      </c>
      <c r="F6" s="12"/>
    </row>
    <row r="7" spans="1:6" ht="12.75">
      <c r="A7" t="s">
        <v>4</v>
      </c>
      <c r="B7" s="8">
        <v>140</v>
      </c>
      <c r="C7" t="s">
        <v>32</v>
      </c>
      <c r="E7" t="s">
        <v>9</v>
      </c>
      <c r="F7" s="12">
        <f>+B11*B3*B4</f>
        <v>840000</v>
      </c>
    </row>
    <row r="8" spans="5:6" ht="12.75">
      <c r="E8" t="s">
        <v>25</v>
      </c>
      <c r="F8" s="12">
        <f>+B12*B4*B3</f>
        <v>4800000</v>
      </c>
    </row>
    <row r="9" spans="1:6" ht="12.75">
      <c r="A9" t="s">
        <v>6</v>
      </c>
      <c r="B9" s="8">
        <v>8</v>
      </c>
      <c r="C9" t="s">
        <v>32</v>
      </c>
      <c r="E9" t="s">
        <v>26</v>
      </c>
      <c r="F9" s="12">
        <f>+B13*B4*B3</f>
        <v>720000</v>
      </c>
    </row>
    <row r="10" spans="5:6" ht="12.75">
      <c r="E10" t="s">
        <v>27</v>
      </c>
      <c r="F10" s="12">
        <f>+B14</f>
        <v>500000</v>
      </c>
    </row>
    <row r="11" spans="1:6" ht="12.75">
      <c r="A11" t="s">
        <v>9</v>
      </c>
      <c r="B11" s="8">
        <v>350</v>
      </c>
      <c r="C11" t="s">
        <v>33</v>
      </c>
      <c r="E11" t="s">
        <v>28</v>
      </c>
      <c r="F11" s="12">
        <f>+B15</f>
        <v>120000</v>
      </c>
    </row>
    <row r="12" spans="1:6" ht="12.75">
      <c r="A12" t="s">
        <v>10</v>
      </c>
      <c r="B12" s="8">
        <v>2000</v>
      </c>
      <c r="C12" t="s">
        <v>33</v>
      </c>
      <c r="E12" t="s">
        <v>29</v>
      </c>
      <c r="F12" s="20">
        <f>+B16</f>
        <v>400000</v>
      </c>
    </row>
    <row r="13" spans="1:6" ht="12.75">
      <c r="A13" t="s">
        <v>11</v>
      </c>
      <c r="B13" s="8">
        <v>300</v>
      </c>
      <c r="C13" t="s">
        <v>33</v>
      </c>
      <c r="F13" s="8">
        <f>SUM(F7:F12)</f>
        <v>7380000</v>
      </c>
    </row>
    <row r="14" spans="1:6" ht="12.75">
      <c r="A14" t="s">
        <v>12</v>
      </c>
      <c r="B14" s="8">
        <v>500000</v>
      </c>
      <c r="C14" t="s">
        <v>34</v>
      </c>
      <c r="E14" s="9" t="s">
        <v>16</v>
      </c>
      <c r="F14" s="19">
        <f>+F4-F13</f>
        <v>3391200</v>
      </c>
    </row>
    <row r="15" spans="1:6" ht="12.75">
      <c r="A15" t="s">
        <v>13</v>
      </c>
      <c r="B15" s="8">
        <v>120000</v>
      </c>
      <c r="C15" t="s">
        <v>34</v>
      </c>
      <c r="F15" s="11">
        <f>F14/F2</f>
        <v>0.2968487394957983</v>
      </c>
    </row>
    <row r="16" spans="1:3" ht="12.75">
      <c r="A16" t="s">
        <v>14</v>
      </c>
      <c r="B16" s="8">
        <v>400000</v>
      </c>
      <c r="C16" t="s">
        <v>34</v>
      </c>
    </row>
    <row r="17" spans="5:6" ht="13.5" customHeight="1">
      <c r="E17" s="2" t="s">
        <v>36</v>
      </c>
      <c r="F17" s="27">
        <f>F4/F14</f>
        <v>3.1762208067940554</v>
      </c>
    </row>
    <row r="24" ht="12.75">
      <c r="G2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="140" zoomScaleNormal="140" workbookViewId="0" topLeftCell="A1">
      <selection activeCell="E14" sqref="E14"/>
    </sheetView>
  </sheetViews>
  <sheetFormatPr defaultColWidth="9.140625" defaultRowHeight="12.75"/>
  <cols>
    <col min="1" max="1" width="22.8515625" style="0" customWidth="1"/>
    <col min="2" max="2" width="15.00390625" style="0" bestFit="1" customWidth="1"/>
    <col min="3" max="3" width="13.8515625" style="0" bestFit="1" customWidth="1"/>
    <col min="4" max="4" width="15.00390625" style="0" customWidth="1"/>
    <col min="5" max="5" width="13.8515625" style="0" bestFit="1" customWidth="1"/>
    <col min="6" max="6" width="13.140625" style="0" bestFit="1" customWidth="1"/>
  </cols>
  <sheetData>
    <row r="1" spans="1:4" s="24" customFormat="1" ht="17.25" customHeight="1">
      <c r="A1" s="29" t="s">
        <v>20</v>
      </c>
      <c r="B1" s="29"/>
      <c r="C1" s="29"/>
      <c r="D1" s="29"/>
    </row>
    <row r="2" spans="2:4" ht="12.75">
      <c r="B2" s="5" t="s">
        <v>21</v>
      </c>
      <c r="C2" s="5" t="s">
        <v>22</v>
      </c>
      <c r="D2" s="5" t="s">
        <v>23</v>
      </c>
    </row>
    <row r="3" spans="1:4" ht="12.75">
      <c r="A3" s="4" t="s">
        <v>0</v>
      </c>
      <c r="B3" s="17">
        <f>'Fi-La'!F2</f>
        <v>3840000</v>
      </c>
      <c r="C3" s="17">
        <f>'Fi-Ol attuale'!F2</f>
        <v>6720000</v>
      </c>
      <c r="D3" s="17">
        <f>+B3+C3</f>
        <v>10560000</v>
      </c>
    </row>
    <row r="4" spans="1:4" ht="12.75">
      <c r="A4" s="3" t="s">
        <v>7</v>
      </c>
      <c r="B4" s="14">
        <f>'Fi-La'!F3</f>
        <v>192000</v>
      </c>
      <c r="C4" s="14">
        <f>'Fi-Ol attuale'!F3</f>
        <v>384000</v>
      </c>
      <c r="D4" s="14">
        <f>+B4+C4</f>
        <v>576000</v>
      </c>
    </row>
    <row r="5" spans="1:4" ht="12.75">
      <c r="A5" s="13" t="s">
        <v>15</v>
      </c>
      <c r="B5" s="15">
        <f>'Fi-La'!F4</f>
        <v>3648000</v>
      </c>
      <c r="C5" s="15">
        <f>'Fi-Ol attuale'!F4</f>
        <v>6336000</v>
      </c>
      <c r="D5" s="15">
        <f>+B5+C5</f>
        <v>9984000</v>
      </c>
    </row>
    <row r="6" spans="1:4" ht="12.75">
      <c r="A6" s="3" t="s">
        <v>8</v>
      </c>
      <c r="B6" s="14">
        <f>'Fi-La'!F13</f>
        <v>3860000</v>
      </c>
      <c r="C6" s="14">
        <f>'Fi-Ol attuale'!F13</f>
        <v>3750000</v>
      </c>
      <c r="D6" s="14">
        <f>+B6+C6</f>
        <v>7610000</v>
      </c>
    </row>
    <row r="7" spans="1:4" ht="12.75">
      <c r="A7" s="13" t="s">
        <v>16</v>
      </c>
      <c r="B7" s="16">
        <f>'Fi-La'!F14</f>
        <v>-212000</v>
      </c>
      <c r="C7" s="15">
        <f>'Fi-Ol attuale'!F14</f>
        <v>2586000</v>
      </c>
      <c r="D7" s="15">
        <f>+B7+C7</f>
        <v>2374000</v>
      </c>
    </row>
    <row r="9" spans="1:4" s="24" customFormat="1" ht="17.25" customHeight="1">
      <c r="A9" s="29" t="s">
        <v>24</v>
      </c>
      <c r="B9" s="29"/>
      <c r="C9" s="29"/>
      <c r="D9" s="29"/>
    </row>
    <row r="10" ht="12.75">
      <c r="B10" s="5" t="s">
        <v>22</v>
      </c>
    </row>
    <row r="11" spans="1:2" ht="12.75">
      <c r="A11" s="4" t="s">
        <v>0</v>
      </c>
      <c r="B11" s="17">
        <f>'Fi-Ol futura'!F2</f>
        <v>11424000</v>
      </c>
    </row>
    <row r="12" spans="1:5" ht="12.75">
      <c r="A12" s="3" t="s">
        <v>7</v>
      </c>
      <c r="B12" s="14">
        <f>'Fi-Ol futura'!F3</f>
        <v>652800</v>
      </c>
      <c r="C12" s="21" t="s">
        <v>30</v>
      </c>
      <c r="E12" s="22">
        <f>B15-D7</f>
        <v>1017200</v>
      </c>
    </row>
    <row r="13" spans="1:2" ht="12.75">
      <c r="A13" s="13" t="s">
        <v>15</v>
      </c>
      <c r="B13" s="15">
        <f>'Fi-Ol futura'!F4</f>
        <v>10771200</v>
      </c>
    </row>
    <row r="14" spans="1:5" ht="12.75">
      <c r="A14" s="3" t="s">
        <v>8</v>
      </c>
      <c r="B14" s="14">
        <f>'Fi-Ol futura'!F13</f>
        <v>7380000</v>
      </c>
      <c r="C14" s="21" t="s">
        <v>31</v>
      </c>
      <c r="D14" s="21"/>
      <c r="E14" s="22">
        <f>B15-C7</f>
        <v>805200</v>
      </c>
    </row>
    <row r="15" spans="1:6" ht="12.75">
      <c r="A15" s="13" t="s">
        <v>16</v>
      </c>
      <c r="B15" s="15">
        <f>'Fi-Ol futura'!F14</f>
        <v>3391200</v>
      </c>
      <c r="F15" s="1"/>
    </row>
    <row r="17" spans="1:5" ht="14.25" customHeight="1">
      <c r="A17" s="30" t="s">
        <v>35</v>
      </c>
      <c r="B17" s="30"/>
      <c r="C17" s="30"/>
      <c r="D17" s="30"/>
      <c r="E17" s="23">
        <f>(E14+'Fi-La'!F13)/('Fi-La'!B3*'Fi-La'!B4*'Fi-La'!B5*'Fi-La'!B7-'Fi-La'!B3*'Fi-La'!B4*'Fi-La'!B5*'Fi-La'!B9)</f>
        <v>0.5115350877192982</v>
      </c>
    </row>
  </sheetData>
  <mergeCells count="3">
    <mergeCell ref="A9:D9"/>
    <mergeCell ref="A1:D1"/>
    <mergeCell ref="A17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francesca girola</cp:lastModifiedBy>
  <dcterms:created xsi:type="dcterms:W3CDTF">2001-11-27T13:16:51Z</dcterms:created>
  <dcterms:modified xsi:type="dcterms:W3CDTF">2010-10-13T09:14:29Z</dcterms:modified>
  <cp:category/>
  <cp:version/>
  <cp:contentType/>
  <cp:contentStatus/>
</cp:coreProperties>
</file>