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3"/>
  </bookViews>
  <sheets>
    <sheet name="Mark-Up" sheetId="1" r:id="rId1"/>
    <sheet name="Mark-Up a Direct" sheetId="2" r:id="rId2"/>
    <sheet name="Mark-Up da ROI" sheetId="3" r:id="rId3"/>
    <sheet name="Mark-Up da ROE" sheetId="4" r:id="rId4"/>
    <sheet name="Full Cost da ROI" sheetId="5" r:id="rId5"/>
  </sheets>
  <definedNames/>
  <calcPr fullCalcOnLoad="1"/>
</workbook>
</file>

<file path=xl/sharedStrings.xml><?xml version="1.0" encoding="utf-8"?>
<sst xmlns="http://schemas.openxmlformats.org/spreadsheetml/2006/main" count="101" uniqueCount="68">
  <si>
    <t>MdC</t>
  </si>
  <si>
    <t>Prezzo</t>
  </si>
  <si>
    <t>C.Var.</t>
  </si>
  <si>
    <t>MdC/prezzo</t>
  </si>
  <si>
    <t>ROI</t>
  </si>
  <si>
    <t>C.Inv.</t>
  </si>
  <si>
    <t>RO</t>
  </si>
  <si>
    <t>Ricavi</t>
  </si>
  <si>
    <t>Mark-Up</t>
  </si>
  <si>
    <t>OBIETTIVO DI ROI</t>
  </si>
  <si>
    <t>CAPITALE INVESTITO</t>
  </si>
  <si>
    <t>OBIETTIVO DI R.O.</t>
  </si>
  <si>
    <t>OBIETTIVO DI VOLUME</t>
  </si>
  <si>
    <t>OBIETTIVO UNITARIO DI R.O.</t>
  </si>
  <si>
    <t>MARK-UP SU COSTO PIENO</t>
  </si>
  <si>
    <t>COSTO PIENO UNITARIO</t>
  </si>
  <si>
    <t>FUNZIONE</t>
  </si>
  <si>
    <t>C.U.V.</t>
  </si>
  <si>
    <t>R&amp;S</t>
  </si>
  <si>
    <t>PROGETTAZIONE</t>
  </si>
  <si>
    <t>PRODUZIONE</t>
  </si>
  <si>
    <t>MARKETING</t>
  </si>
  <si>
    <t>DISTRIBUZIONE</t>
  </si>
  <si>
    <t>SERVIZIO A CLIENTE</t>
  </si>
  <si>
    <t>COSTI DI PRODOTTI</t>
  </si>
  <si>
    <t>Costo Pieno</t>
  </si>
  <si>
    <t>mark-up</t>
  </si>
  <si>
    <t>mark-up in euro</t>
  </si>
  <si>
    <t>prezzo</t>
  </si>
  <si>
    <t>Reddito Netto</t>
  </si>
  <si>
    <t>ROE</t>
  </si>
  <si>
    <t>obiettivo</t>
  </si>
  <si>
    <t>risultato</t>
  </si>
  <si>
    <t>Costo mezzi di terzi</t>
  </si>
  <si>
    <t>Reddito Netto/Reddito di Competenza</t>
  </si>
  <si>
    <t>ROS</t>
  </si>
  <si>
    <t>FATTURATO</t>
  </si>
  <si>
    <t>Costi fix totali</t>
  </si>
  <si>
    <t>C.F.U. (su volumi)</t>
  </si>
  <si>
    <t>Costi Fissi</t>
  </si>
  <si>
    <t>Ricarico sul costo variabile (mark-up)</t>
  </si>
  <si>
    <t>Prodotto A</t>
  </si>
  <si>
    <t>Prodotto B</t>
  </si>
  <si>
    <t>Prodotto C</t>
  </si>
  <si>
    <t>Obiettivo</t>
  </si>
  <si>
    <t>Mix di fatturato</t>
  </si>
  <si>
    <t>Ricarico medio (mark-up medio)</t>
  </si>
  <si>
    <t>Costo Variabile del prodotto D</t>
  </si>
  <si>
    <t>Prodotto D</t>
  </si>
  <si>
    <t>1° MdC</t>
  </si>
  <si>
    <t>1° MdC/prezzo</t>
  </si>
  <si>
    <t>Risultato</t>
  </si>
  <si>
    <t>Prezzo risultante dall'applicazione
del mark-up medio</t>
  </si>
  <si>
    <t>Dato</t>
  </si>
  <si>
    <t>Costo Variabile</t>
  </si>
  <si>
    <t>MdC/Costo Variabile</t>
  </si>
  <si>
    <t>Ricarico su CV</t>
  </si>
  <si>
    <t>Mark-up</t>
  </si>
  <si>
    <t>Mark-Up = (1+MdC/Costo Variabile)</t>
  </si>
  <si>
    <t>Mark-Up = 1/(1-MdC/Prezzo)</t>
  </si>
  <si>
    <t>PATRIMONIO NETTO</t>
  </si>
  <si>
    <t>Indebitamento da Terzi/Patrimonio Netto</t>
  </si>
  <si>
    <t>Indebitamento da Terzi</t>
  </si>
  <si>
    <t>Reddito Operativo</t>
  </si>
  <si>
    <t>1° Mdc percentualizzato medio ponderato</t>
  </si>
  <si>
    <t>Famiglia di prodotto</t>
  </si>
  <si>
    <t>Costi Fissi Specifici</t>
  </si>
  <si>
    <t>1° MdC/Fatturato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</si>
</sst>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9" fontId="0" fillId="0" borderId="0" xfId="18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10" fontId="0" fillId="0" borderId="0" xfId="18" applyNumberFormat="1" applyAlignment="1">
      <alignment/>
    </xf>
    <xf numFmtId="0" fontId="0" fillId="2" borderId="0" xfId="0" applyFill="1" applyAlignment="1">
      <alignment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166" fontId="0" fillId="0" borderId="0" xfId="16" applyNumberFormat="1" applyAlignment="1">
      <alignment/>
    </xf>
    <xf numFmtId="44" fontId="0" fillId="3" borderId="0" xfId="15" applyFill="1" applyAlignment="1">
      <alignment/>
    </xf>
    <xf numFmtId="10" fontId="0" fillId="3" borderId="0" xfId="18" applyNumberFormat="1" applyFill="1" applyAlignment="1">
      <alignment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44" fontId="0" fillId="2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0" fillId="4" borderId="0" xfId="0" applyFill="1" applyAlignment="1">
      <alignment/>
    </xf>
    <xf numFmtId="17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44" fontId="2" fillId="2" borderId="0" xfId="0" applyNumberFormat="1" applyFont="1" applyFill="1" applyAlignment="1">
      <alignment/>
    </xf>
    <xf numFmtId="10" fontId="2" fillId="2" borderId="0" xfId="18" applyNumberFormat="1" applyFont="1" applyFill="1" applyAlignment="1">
      <alignment/>
    </xf>
    <xf numFmtId="10" fontId="0" fillId="2" borderId="0" xfId="18" applyNumberFormat="1" applyFill="1" applyAlignment="1">
      <alignment/>
    </xf>
    <xf numFmtId="44" fontId="0" fillId="2" borderId="0" xfId="15" applyFill="1" applyAlignment="1">
      <alignment/>
    </xf>
    <xf numFmtId="10" fontId="0" fillId="4" borderId="0" xfId="0" applyNumberFormat="1" applyFill="1" applyAlignment="1">
      <alignment/>
    </xf>
    <xf numFmtId="44" fontId="0" fillId="4" borderId="0" xfId="15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0" fillId="4" borderId="0" xfId="0" applyNumberFormat="1" applyFill="1" applyAlignment="1">
      <alignment/>
    </xf>
    <xf numFmtId="2" fontId="0" fillId="4" borderId="0" xfId="18" applyNumberFormat="1" applyFill="1" applyAlignment="1">
      <alignment/>
    </xf>
    <xf numFmtId="44" fontId="0" fillId="0" borderId="0" xfId="15" applyAlignment="1">
      <alignment/>
    </xf>
    <xf numFmtId="10" fontId="0" fillId="4" borderId="0" xfId="18" applyNumberFormat="1" applyFill="1" applyAlignment="1">
      <alignment/>
    </xf>
    <xf numFmtId="0" fontId="0" fillId="4" borderId="0" xfId="0" applyFill="1" applyAlignment="1">
      <alignment vertical="center" wrapText="1"/>
    </xf>
    <xf numFmtId="4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2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17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="150" zoomScaleNormal="150" workbookViewId="0" topLeftCell="A1">
      <selection activeCell="C2" sqref="C2"/>
    </sheetView>
  </sheetViews>
  <sheetFormatPr defaultColWidth="9.140625" defaultRowHeight="12.75"/>
  <cols>
    <col min="1" max="1" width="18.28125" style="0" customWidth="1"/>
    <col min="3" max="3" width="18.140625" style="0" customWidth="1"/>
  </cols>
  <sheetData>
    <row r="2" spans="1:3" ht="12.75">
      <c r="A2" t="s">
        <v>1</v>
      </c>
      <c r="B2" s="5">
        <f>B4+B6</f>
        <v>12</v>
      </c>
      <c r="C2" s="5">
        <f>C4*B10</f>
        <v>18</v>
      </c>
    </row>
    <row r="4" spans="1:3" ht="12.75">
      <c r="A4" t="s">
        <v>54</v>
      </c>
      <c r="B4" s="4">
        <v>10</v>
      </c>
      <c r="C4" s="4">
        <v>15</v>
      </c>
    </row>
    <row r="6" spans="1:2" ht="12.75">
      <c r="A6" t="s">
        <v>0</v>
      </c>
      <c r="B6" s="4">
        <v>2</v>
      </c>
    </row>
    <row r="8" spans="1:2" ht="12.75">
      <c r="A8" t="s">
        <v>55</v>
      </c>
      <c r="B8" s="6">
        <f>B6/B4</f>
        <v>0.2</v>
      </c>
    </row>
    <row r="10" spans="1:3" ht="12.75">
      <c r="A10" s="7" t="s">
        <v>56</v>
      </c>
      <c r="B10" s="38">
        <f>(B4+B6)/B4</f>
        <v>1.2</v>
      </c>
      <c r="C10" s="13" t="s">
        <v>58</v>
      </c>
    </row>
    <row r="12" spans="1:2" ht="12.75">
      <c r="A12" t="s">
        <v>3</v>
      </c>
      <c r="B12" s="6">
        <f>B6/B2</f>
        <v>0.16666666666666666</v>
      </c>
    </row>
    <row r="14" spans="1:3" ht="12.75">
      <c r="A14" s="7" t="s">
        <v>57</v>
      </c>
      <c r="B14" s="39">
        <f>1/(1-B12)</f>
        <v>1.2</v>
      </c>
      <c r="C14" s="13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="130" zoomScaleNormal="130" workbookViewId="0" topLeftCell="A1">
      <selection activeCell="A24" sqref="A24"/>
    </sheetView>
  </sheetViews>
  <sheetFormatPr defaultColWidth="9.140625" defaultRowHeight="12.75"/>
  <cols>
    <col min="1" max="1" width="32.00390625" style="0" customWidth="1"/>
    <col min="2" max="2" width="12.00390625" style="0" bestFit="1" customWidth="1"/>
    <col min="4" max="5" width="9.8515625" style="0" bestFit="1" customWidth="1"/>
  </cols>
  <sheetData>
    <row r="2" spans="2:4" ht="12.75">
      <c r="B2" s="27" t="s">
        <v>41</v>
      </c>
      <c r="C2" s="27" t="s">
        <v>42</v>
      </c>
      <c r="D2" s="27" t="s">
        <v>43</v>
      </c>
    </row>
    <row r="3" spans="1:4" ht="12.75">
      <c r="A3" t="s">
        <v>45</v>
      </c>
      <c r="B3" s="2">
        <v>0.3</v>
      </c>
      <c r="C3" s="2">
        <v>0.6</v>
      </c>
      <c r="D3" s="2">
        <v>0.1</v>
      </c>
    </row>
    <row r="5" spans="1:4" ht="12.75">
      <c r="A5" s="7" t="s">
        <v>1</v>
      </c>
      <c r="B5" s="15">
        <v>60</v>
      </c>
      <c r="C5" s="15">
        <v>65</v>
      </c>
      <c r="D5" s="15">
        <v>50</v>
      </c>
    </row>
    <row r="6" spans="1:4" ht="12.75">
      <c r="A6" t="s">
        <v>2</v>
      </c>
      <c r="B6" s="5">
        <v>10</v>
      </c>
      <c r="C6" s="5">
        <v>25</v>
      </c>
      <c r="D6" s="5">
        <v>40</v>
      </c>
    </row>
    <row r="7" spans="1:4" ht="12.75">
      <c r="A7" t="s">
        <v>49</v>
      </c>
      <c r="B7" s="5">
        <f>B5-B6</f>
        <v>50</v>
      </c>
      <c r="C7" s="5">
        <f>C5-C6</f>
        <v>40</v>
      </c>
      <c r="D7" s="5">
        <f>D5-D6</f>
        <v>10</v>
      </c>
    </row>
    <row r="8" spans="1:4" ht="12.75">
      <c r="A8" t="s">
        <v>50</v>
      </c>
      <c r="B8" s="1">
        <f>B7/B5</f>
        <v>0.8333333333333334</v>
      </c>
      <c r="C8" s="1">
        <f>C7/C5</f>
        <v>0.6153846153846154</v>
      </c>
      <c r="D8" s="1">
        <f>D7/D5</f>
        <v>0.2</v>
      </c>
    </row>
    <row r="9" spans="1:4" ht="12.75">
      <c r="A9" s="18" t="s">
        <v>40</v>
      </c>
      <c r="B9" s="30">
        <f>1/(1-B8)</f>
        <v>6.000000000000002</v>
      </c>
      <c r="C9" s="30">
        <f>1/(1-C8)</f>
        <v>2.6</v>
      </c>
      <c r="D9" s="30">
        <f>1/(1-D8)</f>
        <v>1.25</v>
      </c>
    </row>
    <row r="10" spans="2:4" ht="12.75">
      <c r="B10" s="1"/>
      <c r="C10" s="1"/>
      <c r="D10" s="1"/>
    </row>
    <row r="11" spans="1:5" ht="12.75">
      <c r="A11" s="18" t="s">
        <v>64</v>
      </c>
      <c r="B11" s="18"/>
      <c r="C11" s="18"/>
      <c r="D11" s="18"/>
      <c r="E11" s="25">
        <f>(B8*B3)+(C8*C3)+(D8*D3)</f>
        <v>0.6392307692307693</v>
      </c>
    </row>
    <row r="13" spans="1:2" ht="12.75">
      <c r="A13" s="7" t="s">
        <v>46</v>
      </c>
      <c r="B13" s="7">
        <f>1/(1-E11)</f>
        <v>2.771855010660981</v>
      </c>
    </row>
    <row r="15" ht="12.75">
      <c r="B15" t="s">
        <v>48</v>
      </c>
    </row>
    <row r="16" spans="1:3" ht="12.75">
      <c r="A16" t="s">
        <v>47</v>
      </c>
      <c r="B16" s="5">
        <v>35</v>
      </c>
      <c r="C16" t="s">
        <v>53</v>
      </c>
    </row>
    <row r="17" spans="1:3" s="35" customFormat="1" ht="25.5">
      <c r="A17" s="33" t="s">
        <v>52</v>
      </c>
      <c r="B17" s="34">
        <f>B16*B13</f>
        <v>97.01492537313433</v>
      </c>
      <c r="C17" s="35" t="s">
        <v>51</v>
      </c>
    </row>
    <row r="18" spans="1:3" ht="12.75">
      <c r="A18" t="s">
        <v>49</v>
      </c>
      <c r="B18" s="5">
        <f>B17-B16</f>
        <v>62.01492537313433</v>
      </c>
      <c r="C18" t="s">
        <v>51</v>
      </c>
    </row>
    <row r="19" spans="1:2" ht="12.75">
      <c r="A19" t="s">
        <v>50</v>
      </c>
      <c r="B19" s="6">
        <f>B18/B17</f>
        <v>0.6392307692307693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200" zoomScaleNormal="200" workbookViewId="0" topLeftCell="A1">
      <selection activeCell="A7" sqref="A7"/>
    </sheetView>
  </sheetViews>
  <sheetFormatPr defaultColWidth="9.140625" defaultRowHeight="12.75"/>
  <cols>
    <col min="1" max="1" width="17.8515625" style="0" customWidth="1"/>
    <col min="2" max="2" width="19.140625" style="0" bestFit="1" customWidth="1"/>
    <col min="3" max="3" width="9.28125" style="0" bestFit="1" customWidth="1"/>
    <col min="4" max="4" width="12.28125" style="0" customWidth="1"/>
    <col min="5" max="5" width="18.28125" style="0" bestFit="1" customWidth="1"/>
  </cols>
  <sheetData>
    <row r="1" ht="12.75">
      <c r="A1" t="s">
        <v>65</v>
      </c>
    </row>
    <row r="2" spans="1:4" ht="12.75">
      <c r="A2" t="s">
        <v>4</v>
      </c>
      <c r="B2" s="3">
        <v>0.188</v>
      </c>
      <c r="D2" s="28" t="s">
        <v>44</v>
      </c>
    </row>
    <row r="3" spans="1:4" ht="12.75">
      <c r="A3" t="s">
        <v>5</v>
      </c>
      <c r="B3" s="31">
        <v>4737000000</v>
      </c>
      <c r="D3" s="28" t="s">
        <v>44</v>
      </c>
    </row>
    <row r="5" spans="1:4" ht="12.75">
      <c r="A5" s="18" t="s">
        <v>6</v>
      </c>
      <c r="B5" s="29">
        <f>B2*B3</f>
        <v>890556000</v>
      </c>
      <c r="C5" s="18"/>
      <c r="D5" s="18" t="s">
        <v>51</v>
      </c>
    </row>
    <row r="6" spans="1:4" ht="12.75">
      <c r="A6" t="s">
        <v>66</v>
      </c>
      <c r="B6" s="31">
        <v>2929000000</v>
      </c>
      <c r="D6" s="28" t="s">
        <v>44</v>
      </c>
    </row>
    <row r="8" spans="1:4" ht="12.75">
      <c r="A8" s="18" t="s">
        <v>49</v>
      </c>
      <c r="B8" s="29">
        <f>B6+B5</f>
        <v>3819556000</v>
      </c>
      <c r="C8" s="32">
        <f>B8/B10</f>
        <v>0.38816626016260164</v>
      </c>
      <c r="D8" s="18" t="s">
        <v>51</v>
      </c>
    </row>
    <row r="10" spans="1:5" ht="12.75">
      <c r="A10" t="s">
        <v>7</v>
      </c>
      <c r="B10" s="31">
        <v>9840000000</v>
      </c>
      <c r="D10" s="28" t="s">
        <v>44</v>
      </c>
      <c r="E10" s="5"/>
    </row>
    <row r="12" spans="1:3" ht="12.75">
      <c r="A12" s="7" t="s">
        <v>8</v>
      </c>
      <c r="B12" s="7"/>
      <c r="C12" s="7">
        <f>1/(1-C8)</f>
        <v>1.6344309489466227</v>
      </c>
    </row>
    <row r="14" ht="12.75">
      <c r="B14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="170" zoomScaleNormal="170" workbookViewId="0" topLeftCell="A15">
      <selection activeCell="A33" sqref="A33"/>
    </sheetView>
  </sheetViews>
  <sheetFormatPr defaultColWidth="9.140625" defaultRowHeight="12.75"/>
  <cols>
    <col min="1" max="1" width="35.00390625" style="0" bestFit="1" customWidth="1"/>
    <col min="2" max="2" width="18.28125" style="0" bestFit="1" customWidth="1"/>
    <col min="5" max="5" width="18.28125" style="0" bestFit="1" customWidth="1"/>
  </cols>
  <sheetData>
    <row r="2" spans="1:3" ht="12.75">
      <c r="A2" s="18" t="s">
        <v>30</v>
      </c>
      <c r="B2" s="25">
        <v>0.38</v>
      </c>
      <c r="C2" s="18" t="s">
        <v>31</v>
      </c>
    </row>
    <row r="3" ht="12.75">
      <c r="B3" s="2"/>
    </row>
    <row r="4" spans="1:3" ht="12.75">
      <c r="A4" s="18" t="s">
        <v>60</v>
      </c>
      <c r="B4" s="26">
        <v>3000000</v>
      </c>
      <c r="C4" s="18" t="s">
        <v>31</v>
      </c>
    </row>
    <row r="5" spans="1:3" ht="12.75">
      <c r="A5" s="7" t="s">
        <v>29</v>
      </c>
      <c r="B5" s="15">
        <f>B4*B2</f>
        <v>1140000</v>
      </c>
      <c r="C5" s="7" t="s">
        <v>32</v>
      </c>
    </row>
    <row r="6" s="16" customFormat="1" ht="12.75">
      <c r="B6" s="17"/>
    </row>
    <row r="7" spans="1:3" ht="12.75">
      <c r="A7" s="18" t="s">
        <v>61</v>
      </c>
      <c r="B7" s="36">
        <v>1.7</v>
      </c>
      <c r="C7" s="18" t="s">
        <v>31</v>
      </c>
    </row>
    <row r="8" spans="1:3" ht="12.75">
      <c r="A8" s="7" t="s">
        <v>62</v>
      </c>
      <c r="B8" s="15">
        <f>B4*B7</f>
        <v>5100000</v>
      </c>
      <c r="C8" s="7" t="s">
        <v>32</v>
      </c>
    </row>
    <row r="9" spans="1:3" ht="12.75">
      <c r="A9" s="7" t="s">
        <v>10</v>
      </c>
      <c r="B9" s="15">
        <f>B4+B8</f>
        <v>8100000</v>
      </c>
      <c r="C9" s="7" t="s">
        <v>32</v>
      </c>
    </row>
    <row r="11" spans="1:3" ht="12.75">
      <c r="A11" s="18" t="s">
        <v>33</v>
      </c>
      <c r="B11" s="25">
        <v>0.03</v>
      </c>
      <c r="C11" s="18" t="s">
        <v>31</v>
      </c>
    </row>
    <row r="13" spans="1:3" ht="12.75">
      <c r="A13" s="18" t="s">
        <v>34</v>
      </c>
      <c r="B13" s="18">
        <v>0.42</v>
      </c>
      <c r="C13" s="18" t="s">
        <v>31</v>
      </c>
    </row>
    <row r="15" spans="1:3" ht="12.75">
      <c r="A15" s="7" t="s">
        <v>4</v>
      </c>
      <c r="B15" s="23">
        <f>(B2+(B11*B7*B13))/(B13+B13*B7)</f>
        <v>0.35398589065255737</v>
      </c>
      <c r="C15" s="7" t="s">
        <v>32</v>
      </c>
    </row>
    <row r="17" spans="1:3" ht="12.75">
      <c r="A17" s="7" t="s">
        <v>63</v>
      </c>
      <c r="B17" s="24">
        <f>B9*B15</f>
        <v>2867285.7142857146</v>
      </c>
      <c r="C17" s="7" t="s">
        <v>32</v>
      </c>
    </row>
    <row r="19" spans="1:3" ht="12.75">
      <c r="A19" s="18" t="s">
        <v>35</v>
      </c>
      <c r="B19" s="25">
        <v>0.15</v>
      </c>
      <c r="C19" s="18" t="s">
        <v>31</v>
      </c>
    </row>
    <row r="20" ht="12.75">
      <c r="C20" s="16"/>
    </row>
    <row r="21" spans="1:3" ht="12.75">
      <c r="A21" s="7" t="s">
        <v>36</v>
      </c>
      <c r="B21" s="15">
        <f>B17/B19</f>
        <v>19115238.095238097</v>
      </c>
      <c r="C21" s="7" t="s">
        <v>32</v>
      </c>
    </row>
    <row r="23" spans="1:3" ht="12.75">
      <c r="A23" s="18" t="s">
        <v>39</v>
      </c>
      <c r="B23" s="26">
        <v>10000000</v>
      </c>
      <c r="C23" s="18" t="s">
        <v>31</v>
      </c>
    </row>
    <row r="25" spans="1:3" ht="12.75">
      <c r="A25" s="7" t="s">
        <v>49</v>
      </c>
      <c r="B25" s="15">
        <f>B23+B17</f>
        <v>12867285.714285715</v>
      </c>
      <c r="C25" s="7" t="s">
        <v>32</v>
      </c>
    </row>
    <row r="27" spans="1:3" ht="12.75">
      <c r="A27" s="7" t="s">
        <v>67</v>
      </c>
      <c r="B27" s="23">
        <f>B25/B21</f>
        <v>0.6731428429076777</v>
      </c>
      <c r="C27" s="7" t="s">
        <v>32</v>
      </c>
    </row>
    <row r="29" spans="1:3" ht="12.75">
      <c r="A29" s="7" t="s">
        <v>26</v>
      </c>
      <c r="B29" s="19">
        <f>1/(1-B27)</f>
        <v>3.0594404261967725</v>
      </c>
      <c r="C29" s="7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1"/>
  <sheetViews>
    <sheetView zoomScale="140" zoomScaleNormal="140" workbookViewId="0" topLeftCell="A1">
      <selection activeCell="F10" sqref="F10"/>
    </sheetView>
  </sheetViews>
  <sheetFormatPr defaultColWidth="9.140625" defaultRowHeight="12.75"/>
  <cols>
    <col min="2" max="2" width="19.8515625" style="0" customWidth="1"/>
    <col min="3" max="3" width="17.421875" style="0" customWidth="1"/>
    <col min="4" max="4" width="16.7109375" style="0" customWidth="1"/>
    <col min="5" max="5" width="13.7109375" style="0" customWidth="1"/>
    <col min="6" max="6" width="10.28125" style="0" customWidth="1"/>
    <col min="7" max="7" width="16.7109375" style="4" bestFit="1" customWidth="1"/>
  </cols>
  <sheetData>
    <row r="3" spans="2:6" ht="12.75">
      <c r="B3" t="s">
        <v>9</v>
      </c>
      <c r="D3" s="2">
        <v>0.18</v>
      </c>
      <c r="E3" s="2"/>
      <c r="F3" s="2"/>
    </row>
    <row r="4" spans="2:4" ht="12.75">
      <c r="B4" t="s">
        <v>10</v>
      </c>
      <c r="D4" s="4">
        <v>96000000</v>
      </c>
    </row>
    <row r="6" spans="2:5" ht="12.75">
      <c r="B6" s="9" t="s">
        <v>11</v>
      </c>
      <c r="C6" s="9"/>
      <c r="D6" s="8">
        <f>D4*D3</f>
        <v>17280000</v>
      </c>
      <c r="E6" t="s">
        <v>32</v>
      </c>
    </row>
    <row r="8" spans="2:4" ht="12.75">
      <c r="B8" t="s">
        <v>12</v>
      </c>
      <c r="D8" s="10">
        <v>150000</v>
      </c>
    </row>
    <row r="10" spans="2:5" ht="12.75">
      <c r="B10" s="9" t="s">
        <v>13</v>
      </c>
      <c r="C10" s="9"/>
      <c r="D10" s="11">
        <f>D6/D8</f>
        <v>115.2</v>
      </c>
      <c r="E10" t="s">
        <v>32</v>
      </c>
    </row>
    <row r="12" spans="2:4" ht="12.75">
      <c r="B12" t="s">
        <v>15</v>
      </c>
      <c r="D12" s="4">
        <f>E26</f>
        <v>777.6666666666666</v>
      </c>
    </row>
    <row r="14" spans="2:5" ht="12.75">
      <c r="B14" s="9" t="s">
        <v>14</v>
      </c>
      <c r="C14" s="9"/>
      <c r="D14" s="12">
        <f>D10/D12</f>
        <v>0.1481354479211316</v>
      </c>
      <c r="E14" t="s">
        <v>32</v>
      </c>
    </row>
    <row r="15" spans="4:5" ht="12.75">
      <c r="D15" s="37">
        <f>1+D14</f>
        <v>1.1481354479211316</v>
      </c>
      <c r="E15" t="s">
        <v>32</v>
      </c>
    </row>
    <row r="19" spans="2:7" ht="12.75">
      <c r="B19" s="13" t="s">
        <v>16</v>
      </c>
      <c r="C19" s="13" t="s">
        <v>17</v>
      </c>
      <c r="D19" s="13" t="s">
        <v>38</v>
      </c>
      <c r="E19" s="13" t="s">
        <v>15</v>
      </c>
      <c r="G19" s="14" t="s">
        <v>37</v>
      </c>
    </row>
    <row r="20" spans="2:7" ht="12.75">
      <c r="B20" t="s">
        <v>18</v>
      </c>
      <c r="C20" s="4">
        <v>8</v>
      </c>
      <c r="D20" s="4">
        <f aca="true" t="shared" si="0" ref="D20:D25">G20/$D$8</f>
        <v>16</v>
      </c>
      <c r="E20" s="4">
        <f aca="true" t="shared" si="1" ref="E20:E25">C20+D20</f>
        <v>24</v>
      </c>
      <c r="G20" s="4">
        <v>2400000</v>
      </c>
    </row>
    <row r="21" spans="2:7" ht="12.75">
      <c r="B21" t="s">
        <v>19</v>
      </c>
      <c r="C21" s="4">
        <v>10</v>
      </c>
      <c r="D21" s="4">
        <f t="shared" si="0"/>
        <v>26.666666666666668</v>
      </c>
      <c r="E21" s="4">
        <f t="shared" si="1"/>
        <v>36.66666666666667</v>
      </c>
      <c r="G21" s="4">
        <v>4000000</v>
      </c>
    </row>
    <row r="22" spans="2:7" ht="12.75">
      <c r="B22" t="s">
        <v>20</v>
      </c>
      <c r="C22" s="4">
        <v>483</v>
      </c>
      <c r="D22" s="4">
        <f t="shared" si="0"/>
        <v>76</v>
      </c>
      <c r="E22" s="4">
        <f t="shared" si="1"/>
        <v>559</v>
      </c>
      <c r="G22" s="4">
        <v>11400000</v>
      </c>
    </row>
    <row r="23" spans="2:7" ht="12.75">
      <c r="B23" t="s">
        <v>21</v>
      </c>
      <c r="C23" s="4">
        <v>25</v>
      </c>
      <c r="D23" s="4">
        <f t="shared" si="0"/>
        <v>86.66666666666667</v>
      </c>
      <c r="E23" s="4">
        <f t="shared" si="1"/>
        <v>111.66666666666667</v>
      </c>
      <c r="G23" s="4">
        <v>13000000</v>
      </c>
    </row>
    <row r="24" spans="2:7" ht="12.75">
      <c r="B24" t="s">
        <v>22</v>
      </c>
      <c r="C24" s="4">
        <v>15</v>
      </c>
      <c r="D24" s="4">
        <f t="shared" si="0"/>
        <v>13.333333333333334</v>
      </c>
      <c r="E24" s="4">
        <f t="shared" si="1"/>
        <v>28.333333333333336</v>
      </c>
      <c r="G24" s="4">
        <v>2000000</v>
      </c>
    </row>
    <row r="25" spans="2:7" ht="12.75">
      <c r="B25" t="s">
        <v>23</v>
      </c>
      <c r="C25" s="4">
        <v>6</v>
      </c>
      <c r="D25" s="4">
        <f t="shared" si="0"/>
        <v>12</v>
      </c>
      <c r="E25" s="4">
        <f t="shared" si="1"/>
        <v>18</v>
      </c>
      <c r="G25" s="4">
        <v>1800000</v>
      </c>
    </row>
    <row r="26" spans="2:7" ht="12.75">
      <c r="B26" s="13" t="s">
        <v>24</v>
      </c>
      <c r="C26" s="14">
        <f>SUM(C20:C25)</f>
        <v>547</v>
      </c>
      <c r="D26" s="14">
        <f>SUM(D20:D25)</f>
        <v>230.66666666666669</v>
      </c>
      <c r="E26" s="14">
        <f>SUM(E20:E25)</f>
        <v>777.6666666666666</v>
      </c>
      <c r="G26" s="14">
        <f>SUM(G20:G25)</f>
        <v>34600000</v>
      </c>
    </row>
    <row r="29" spans="4:6" ht="12.75">
      <c r="D29" t="s">
        <v>26</v>
      </c>
      <c r="E29" t="s">
        <v>27</v>
      </c>
      <c r="F29" t="s">
        <v>28</v>
      </c>
    </row>
    <row r="30" spans="2:6" ht="12.75">
      <c r="B30" s="20" t="s">
        <v>25</v>
      </c>
      <c r="C30" s="21">
        <f>E26</f>
        <v>777.6666666666666</v>
      </c>
      <c r="D30" s="22">
        <f>D14</f>
        <v>0.1481354479211316</v>
      </c>
      <c r="E30" s="21">
        <f>D30*C30</f>
        <v>115.19999999999999</v>
      </c>
      <c r="F30" s="21">
        <f>C30+E30</f>
        <v>892.8666666666666</v>
      </c>
    </row>
    <row r="31" ht="12.75">
      <c r="D31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francesca girola</cp:lastModifiedBy>
  <dcterms:created xsi:type="dcterms:W3CDTF">2005-10-20T11:28:05Z</dcterms:created>
  <dcterms:modified xsi:type="dcterms:W3CDTF">2010-10-13T10:35:10Z</dcterms:modified>
  <cp:category/>
  <cp:version/>
  <cp:contentType/>
  <cp:contentStatus/>
</cp:coreProperties>
</file>