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input from ex 7-7" sheetId="1" r:id="rId1"/>
    <sheet name="collections" sheetId="2" r:id="rId2"/>
    <sheet name="purchases" sheetId="3" r:id="rId3"/>
    <sheet name="opex and related disb " sheetId="5" r:id="rId4"/>
    <sheet name="budgeted PL" sheetId="6" r:id="rId5"/>
    <sheet name="cash budget" sheetId="7" r:id="rId6"/>
    <sheet name="budgetd BS" sheetId="8" r:id="rId7"/>
  </sheets>
  <calcPr calcId="145621"/>
</workbook>
</file>

<file path=xl/calcChain.xml><?xml version="1.0" encoding="utf-8"?>
<calcChain xmlns="http://schemas.openxmlformats.org/spreadsheetml/2006/main">
  <c r="B13" i="8" l="1"/>
  <c r="B12" i="8"/>
  <c r="B11" i="8"/>
  <c r="B10" i="8"/>
  <c r="B9" i="8"/>
  <c r="B7" i="8"/>
  <c r="B6" i="8"/>
  <c r="B5" i="8"/>
  <c r="B4" i="8"/>
  <c r="B3" i="8"/>
  <c r="B8" i="6"/>
  <c r="B7" i="6"/>
  <c r="C10" i="7"/>
  <c r="D9" i="7"/>
  <c r="D7" i="7"/>
  <c r="D6" i="7"/>
  <c r="D5" i="7"/>
  <c r="D3" i="7"/>
  <c r="C7" i="7"/>
  <c r="C6" i="7"/>
  <c r="C5" i="7"/>
  <c r="C3" i="7"/>
  <c r="B8" i="7"/>
  <c r="B7" i="7"/>
  <c r="B6" i="7"/>
  <c r="B5" i="7"/>
  <c r="B3" i="7"/>
  <c r="B2" i="7"/>
  <c r="B6" i="6"/>
  <c r="B5" i="6"/>
  <c r="B4" i="6"/>
  <c r="B3" i="6"/>
  <c r="B2" i="6"/>
  <c r="E8" i="5"/>
  <c r="E7" i="5"/>
  <c r="D7" i="5"/>
  <c r="C7" i="5"/>
  <c r="B7" i="5"/>
  <c r="E6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D11" i="3"/>
  <c r="D10" i="3"/>
  <c r="D9" i="3"/>
  <c r="C11" i="3"/>
  <c r="C10" i="3"/>
  <c r="C9" i="3"/>
  <c r="B11" i="3"/>
  <c r="B10" i="3"/>
  <c r="B9" i="3"/>
  <c r="E3" i="3"/>
  <c r="D6" i="3"/>
  <c r="D5" i="3"/>
  <c r="D4" i="3"/>
  <c r="D3" i="3"/>
  <c r="D2" i="3"/>
  <c r="C6" i="3"/>
  <c r="C5" i="3"/>
  <c r="C4" i="3"/>
  <c r="C3" i="3"/>
  <c r="C2" i="3"/>
  <c r="B6" i="3"/>
  <c r="B5" i="3"/>
  <c r="B4" i="3"/>
  <c r="B3" i="3"/>
  <c r="B2" i="3"/>
  <c r="B14" i="1"/>
  <c r="D3" i="2"/>
  <c r="D2" i="2"/>
  <c r="E21" i="1"/>
  <c r="E20" i="1"/>
  <c r="E19" i="1"/>
  <c r="C11" i="7" l="1"/>
  <c r="B4" i="7"/>
  <c r="B11" i="7"/>
  <c r="B12" i="7"/>
  <c r="B13" i="7" s="1"/>
  <c r="D4" i="2"/>
  <c r="C3" i="2"/>
  <c r="C2" i="2"/>
  <c r="C4" i="2" s="1"/>
  <c r="D21" i="1"/>
  <c r="D20" i="1"/>
  <c r="D19" i="1"/>
  <c r="B3" i="2"/>
  <c r="B2" i="2"/>
  <c r="C21" i="1"/>
  <c r="C20" i="1"/>
  <c r="C19" i="1"/>
  <c r="B35" i="1"/>
  <c r="B28" i="1"/>
  <c r="F6" i="1"/>
  <c r="B15" i="7" l="1"/>
  <c r="B16" i="7" s="1"/>
  <c r="C2" i="7" s="1"/>
  <c r="C4" i="7" s="1"/>
  <c r="C12" i="7" s="1"/>
  <c r="C14" i="7" s="1"/>
  <c r="B4" i="2"/>
  <c r="C16" i="7" l="1"/>
  <c r="D2" i="7" s="1"/>
  <c r="D4" i="7" s="1"/>
  <c r="C15" i="7"/>
  <c r="D10" i="7"/>
  <c r="E10" i="7" l="1"/>
  <c r="D11" i="7"/>
  <c r="D12" i="7" l="1"/>
  <c r="D14" i="7" s="1"/>
  <c r="D15" i="7" s="1"/>
  <c r="D16" i="7" s="1"/>
</calcChain>
</file>

<file path=xl/sharedStrings.xml><?xml version="1.0" encoding="utf-8"?>
<sst xmlns="http://schemas.openxmlformats.org/spreadsheetml/2006/main" count="121" uniqueCount="88">
  <si>
    <t>sales</t>
  </si>
  <si>
    <t>sept</t>
  </si>
  <si>
    <t>oct</t>
  </si>
  <si>
    <t>nov</t>
  </si>
  <si>
    <t>dec</t>
  </si>
  <si>
    <t>jan</t>
  </si>
  <si>
    <t>relevant total for PL</t>
  </si>
  <si>
    <t>assets</t>
  </si>
  <si>
    <t>Accounts receivable</t>
  </si>
  <si>
    <t>Inventory</t>
  </si>
  <si>
    <t>Plant and equipment</t>
  </si>
  <si>
    <t>tot</t>
  </si>
  <si>
    <t>liabil and euity</t>
  </si>
  <si>
    <t>note payable (short term loan)</t>
  </si>
  <si>
    <t>Accounts payable</t>
  </si>
  <si>
    <t>capital stock</t>
  </si>
  <si>
    <t>retained earnings</t>
  </si>
  <si>
    <t>wages and salaries</t>
  </si>
  <si>
    <t>freight out (% of sales)</t>
  </si>
  <si>
    <t>advertising</t>
  </si>
  <si>
    <t>depreciation</t>
  </si>
  <si>
    <t>other ex as perct of sale</t>
  </si>
  <si>
    <t>minimum inventory as a per of next month's cogs</t>
  </si>
  <si>
    <t>other data</t>
  </si>
  <si>
    <t>required minimum cash balance</t>
  </si>
  <si>
    <t>cash sales</t>
  </si>
  <si>
    <t xml:space="preserve">credit sales (collected all the following month) </t>
  </si>
  <si>
    <t>gross profit rate</t>
  </si>
  <si>
    <t>annual interest rate (paid in cash monthly)</t>
  </si>
  <si>
    <t>monthly</t>
  </si>
  <si>
    <t>month paid purchased</t>
  </si>
  <si>
    <t>month after purchased</t>
  </si>
  <si>
    <t>budget expenses (and paid) each month</t>
  </si>
  <si>
    <t>to speed up the process we prepare:</t>
  </si>
  <si>
    <t>credit sales (80%)</t>
  </si>
  <si>
    <t>cash sales (20%)</t>
  </si>
  <si>
    <t>total collections</t>
  </si>
  <si>
    <t>desired ei</t>
  </si>
  <si>
    <t>cogs</t>
  </si>
  <si>
    <t>total needed</t>
  </si>
  <si>
    <t>bi</t>
  </si>
  <si>
    <t>COGS</t>
  </si>
  <si>
    <t>MINIMUM INVENTORY</t>
  </si>
  <si>
    <t>of next</t>
  </si>
  <si>
    <t>disb</t>
  </si>
  <si>
    <t>from previous</t>
  </si>
  <si>
    <t>from month</t>
  </si>
  <si>
    <t>purchases</t>
  </si>
  <si>
    <t>wages</t>
  </si>
  <si>
    <t>freight out</t>
  </si>
  <si>
    <t>advert</t>
  </si>
  <si>
    <t>other</t>
  </si>
  <si>
    <t>tot ex and disbursement</t>
  </si>
  <si>
    <t>non cash</t>
  </si>
  <si>
    <t>cogc</t>
  </si>
  <si>
    <t>gross margin</t>
  </si>
  <si>
    <t>operating expenses</t>
  </si>
  <si>
    <t>operating margin</t>
  </si>
  <si>
    <t>interests</t>
  </si>
  <si>
    <t>net income</t>
  </si>
  <si>
    <t>beg cash balance</t>
  </si>
  <si>
    <t>minimum</t>
  </si>
  <si>
    <t>available cb</t>
  </si>
  <si>
    <t>collections</t>
  </si>
  <si>
    <t>disb for purchases</t>
  </si>
  <si>
    <t>ope ex</t>
  </si>
  <si>
    <t>equipment</t>
  </si>
  <si>
    <t>dividends</t>
  </si>
  <si>
    <t>net cash flow</t>
  </si>
  <si>
    <t>excess (deficiency) before fin</t>
  </si>
  <si>
    <t>repayments</t>
  </si>
  <si>
    <t>total from fin</t>
  </si>
  <si>
    <t>ending cash balance</t>
  </si>
  <si>
    <t>div</t>
  </si>
  <si>
    <t>borrowing (at the end of the month)</t>
  </si>
  <si>
    <t xml:space="preserve">in the CHC example interests were indipendent with respect to net cash flow (only strictly operative) </t>
  </si>
  <si>
    <t xml:space="preserve">interests to be included in net cash flow because company repays what it can and  so after interest payment: interests are a part of net cash flow  and contribute to define repayments </t>
  </si>
  <si>
    <t>repayments multiple of 1000</t>
  </si>
  <si>
    <t>cash</t>
  </si>
  <si>
    <t>accounts receivable</t>
  </si>
  <si>
    <t>inventory</t>
  </si>
  <si>
    <t>plant</t>
  </si>
  <si>
    <t>liab</t>
  </si>
  <si>
    <t>accounts payble</t>
  </si>
  <si>
    <t>short term debt</t>
  </si>
  <si>
    <t>earnings</t>
  </si>
  <si>
    <t>collections from prior month (100% of credits)</t>
  </si>
  <si>
    <t>TENERE PRESENTE CHE I MESI SONO DIVERSI SOLO PER TESTO ESERCIZIO DIVERSO!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</si>
</sst>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17" sqref="G17"/>
    </sheetView>
  </sheetViews>
  <sheetFormatPr defaultRowHeight="15" x14ac:dyDescent="0.25"/>
  <cols>
    <col min="1" max="1" width="38" bestFit="1" customWidth="1"/>
  </cols>
  <sheetData>
    <row r="1" spans="1:7" x14ac:dyDescent="0.25">
      <c r="A1" s="1" t="s">
        <v>0</v>
      </c>
      <c r="B1" t="s">
        <v>87</v>
      </c>
    </row>
    <row r="2" spans="1:7" x14ac:dyDescent="0.25">
      <c r="B2" t="s">
        <v>1</v>
      </c>
      <c r="C2" s="1" t="s">
        <v>2</v>
      </c>
      <c r="D2" s="1" t="s">
        <v>3</v>
      </c>
      <c r="E2" s="1" t="s">
        <v>4</v>
      </c>
      <c r="F2" t="s">
        <v>5</v>
      </c>
    </row>
    <row r="3" spans="1:7" x14ac:dyDescent="0.25">
      <c r="B3">
        <v>60000</v>
      </c>
      <c r="C3" s="1">
        <v>70000</v>
      </c>
      <c r="D3" s="1">
        <v>85000</v>
      </c>
      <c r="E3" s="1">
        <v>90000</v>
      </c>
      <c r="F3">
        <v>50000</v>
      </c>
    </row>
    <row r="5" spans="1:7" x14ac:dyDescent="0.25">
      <c r="C5" s="1" t="s">
        <v>2</v>
      </c>
      <c r="D5" s="1" t="s">
        <v>3</v>
      </c>
      <c r="E5" s="1" t="s">
        <v>4</v>
      </c>
    </row>
    <row r="6" spans="1:7" x14ac:dyDescent="0.25">
      <c r="C6" s="1">
        <v>70000</v>
      </c>
      <c r="D6" s="1">
        <v>85000</v>
      </c>
      <c r="E6" s="1">
        <v>90000</v>
      </c>
      <c r="F6" s="1">
        <f>SUM(C6:E6)</f>
        <v>245000</v>
      </c>
      <c r="G6" t="s">
        <v>6</v>
      </c>
    </row>
    <row r="8" spans="1:7" x14ac:dyDescent="0.25">
      <c r="A8" t="s">
        <v>25</v>
      </c>
      <c r="B8">
        <v>0.2</v>
      </c>
    </row>
    <row r="9" spans="1:7" ht="30" x14ac:dyDescent="0.25">
      <c r="A9" s="2" t="s">
        <v>26</v>
      </c>
      <c r="B9">
        <v>0.8</v>
      </c>
    </row>
    <row r="10" spans="1:7" x14ac:dyDescent="0.25">
      <c r="A10" t="s">
        <v>27</v>
      </c>
      <c r="B10">
        <v>0.4</v>
      </c>
    </row>
    <row r="11" spans="1:7" x14ac:dyDescent="0.25">
      <c r="A11" t="s">
        <v>28</v>
      </c>
      <c r="B11">
        <v>0.12</v>
      </c>
      <c r="C11" s="1">
        <v>0.01</v>
      </c>
      <c r="D11" t="s">
        <v>29</v>
      </c>
    </row>
    <row r="12" spans="1:7" x14ac:dyDescent="0.25">
      <c r="A12" t="s">
        <v>30</v>
      </c>
      <c r="B12">
        <v>0.5</v>
      </c>
      <c r="C12" s="1"/>
    </row>
    <row r="13" spans="1:7" x14ac:dyDescent="0.25">
      <c r="A13" t="s">
        <v>31</v>
      </c>
      <c r="B13">
        <v>0.5</v>
      </c>
      <c r="C13" s="1"/>
    </row>
    <row r="14" spans="1:7" x14ac:dyDescent="0.25">
      <c r="A14" t="s">
        <v>41</v>
      </c>
      <c r="B14">
        <f>1-B10</f>
        <v>0.6</v>
      </c>
      <c r="C14" s="1"/>
    </row>
    <row r="15" spans="1:7" x14ac:dyDescent="0.25">
      <c r="A15" t="s">
        <v>42</v>
      </c>
      <c r="B15">
        <v>0.3</v>
      </c>
      <c r="C15" s="1" t="s">
        <v>43</v>
      </c>
    </row>
    <row r="16" spans="1:7" x14ac:dyDescent="0.25">
      <c r="C16" s="1"/>
    </row>
    <row r="17" spans="1:5" x14ac:dyDescent="0.25">
      <c r="A17" s="1" t="s">
        <v>33</v>
      </c>
      <c r="C17" s="1"/>
    </row>
    <row r="18" spans="1:5" x14ac:dyDescent="0.25">
      <c r="A18" s="1"/>
      <c r="C18" s="1" t="s">
        <v>2</v>
      </c>
      <c r="D18" s="1" t="s">
        <v>3</v>
      </c>
      <c r="E18" s="1" t="s">
        <v>4</v>
      </c>
    </row>
    <row r="19" spans="1:5" x14ac:dyDescent="0.25">
      <c r="A19" s="1" t="s">
        <v>34</v>
      </c>
      <c r="C19" s="1">
        <f>0.8*C6</f>
        <v>56000</v>
      </c>
      <c r="D19" s="1">
        <f>0.8*D6</f>
        <v>68000</v>
      </c>
      <c r="E19" s="1">
        <f>0.8*E6</f>
        <v>72000</v>
      </c>
    </row>
    <row r="20" spans="1:5" x14ac:dyDescent="0.25">
      <c r="A20" s="1" t="s">
        <v>35</v>
      </c>
      <c r="C20" s="1">
        <f>0.2*C6</f>
        <v>14000</v>
      </c>
      <c r="D20" s="1">
        <f>0.2*D6</f>
        <v>17000</v>
      </c>
      <c r="E20" s="1">
        <f>0.2*E6</f>
        <v>18000</v>
      </c>
    </row>
    <row r="21" spans="1:5" x14ac:dyDescent="0.25">
      <c r="A21" s="1" t="s">
        <v>11</v>
      </c>
      <c r="C21" s="1">
        <f>SUM(C19:C20)</f>
        <v>70000</v>
      </c>
      <c r="D21" s="1">
        <f>SUM(D19:D20)</f>
        <v>85000</v>
      </c>
      <c r="E21">
        <f>SUM(E19:E20)</f>
        <v>90000</v>
      </c>
    </row>
    <row r="22" spans="1:5" x14ac:dyDescent="0.25">
      <c r="A22" s="1"/>
      <c r="C22" s="1"/>
    </row>
    <row r="24" spans="1:5" x14ac:dyDescent="0.25">
      <c r="A24" s="1" t="s">
        <v>7</v>
      </c>
      <c r="B24">
        <v>9000</v>
      </c>
    </row>
    <row r="25" spans="1:5" x14ac:dyDescent="0.25">
      <c r="A25" t="s">
        <v>8</v>
      </c>
      <c r="B25">
        <v>48000</v>
      </c>
    </row>
    <row r="26" spans="1:5" x14ac:dyDescent="0.25">
      <c r="A26" t="s">
        <v>9</v>
      </c>
      <c r="B26">
        <v>12600</v>
      </c>
    </row>
    <row r="27" spans="1:5" x14ac:dyDescent="0.25">
      <c r="A27" t="s">
        <v>10</v>
      </c>
      <c r="B27">
        <v>200000</v>
      </c>
    </row>
    <row r="28" spans="1:5" x14ac:dyDescent="0.25">
      <c r="A28" t="s">
        <v>11</v>
      </c>
      <c r="B28">
        <f>SUM(B24:B27)</f>
        <v>269600</v>
      </c>
    </row>
    <row r="30" spans="1:5" x14ac:dyDescent="0.25">
      <c r="A30" s="1" t="s">
        <v>12</v>
      </c>
    </row>
    <row r="31" spans="1:5" x14ac:dyDescent="0.25">
      <c r="A31" t="s">
        <v>13</v>
      </c>
      <c r="B31">
        <v>0</v>
      </c>
    </row>
    <row r="32" spans="1:5" x14ac:dyDescent="0.25">
      <c r="A32" t="s">
        <v>14</v>
      </c>
      <c r="B32">
        <v>18300</v>
      </c>
    </row>
    <row r="33" spans="1:2" x14ac:dyDescent="0.25">
      <c r="A33" t="s">
        <v>15</v>
      </c>
      <c r="B33">
        <v>180000</v>
      </c>
    </row>
    <row r="34" spans="1:2" x14ac:dyDescent="0.25">
      <c r="A34" t="s">
        <v>16</v>
      </c>
      <c r="B34">
        <v>71300</v>
      </c>
    </row>
    <row r="35" spans="1:2" x14ac:dyDescent="0.25">
      <c r="A35" t="s">
        <v>11</v>
      </c>
      <c r="B35">
        <f>SUM(B32:B34)</f>
        <v>269600</v>
      </c>
    </row>
    <row r="37" spans="1:2" x14ac:dyDescent="0.25">
      <c r="A37" s="1" t="s">
        <v>32</v>
      </c>
    </row>
    <row r="38" spans="1:2" x14ac:dyDescent="0.25">
      <c r="A38" t="s">
        <v>17</v>
      </c>
      <c r="B38">
        <v>7500</v>
      </c>
    </row>
    <row r="39" spans="1:2" x14ac:dyDescent="0.25">
      <c r="A39" t="s">
        <v>18</v>
      </c>
      <c r="B39">
        <v>0.06</v>
      </c>
    </row>
    <row r="40" spans="1:2" x14ac:dyDescent="0.25">
      <c r="A40" t="s">
        <v>19</v>
      </c>
      <c r="B40">
        <v>6000</v>
      </c>
    </row>
    <row r="41" spans="1:2" x14ac:dyDescent="0.25">
      <c r="A41" t="s">
        <v>20</v>
      </c>
      <c r="B41">
        <v>2000</v>
      </c>
    </row>
    <row r="42" spans="1:2" x14ac:dyDescent="0.25">
      <c r="A42" t="s">
        <v>21</v>
      </c>
      <c r="B42">
        <v>0.04</v>
      </c>
    </row>
    <row r="43" spans="1:2" ht="30" x14ac:dyDescent="0.25">
      <c r="A43" s="2" t="s">
        <v>22</v>
      </c>
      <c r="B43">
        <v>0.3</v>
      </c>
    </row>
    <row r="45" spans="1:2" x14ac:dyDescent="0.25">
      <c r="A45" s="1" t="s">
        <v>23</v>
      </c>
    </row>
    <row r="46" spans="1:2" x14ac:dyDescent="0.25">
      <c r="A46" t="s">
        <v>24</v>
      </c>
      <c r="B46">
        <v>8000</v>
      </c>
    </row>
    <row r="47" spans="1:2" x14ac:dyDescent="0.25">
      <c r="A47" t="s">
        <v>66</v>
      </c>
      <c r="B47">
        <v>19750</v>
      </c>
    </row>
    <row r="48" spans="1:2" x14ac:dyDescent="0.25">
      <c r="A48" t="s">
        <v>73</v>
      </c>
      <c r="B48">
        <v>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7" sqref="C7"/>
    </sheetView>
  </sheetViews>
  <sheetFormatPr defaultRowHeight="15" x14ac:dyDescent="0.25"/>
  <cols>
    <col min="1" max="1" width="15" bestFit="1" customWidth="1"/>
  </cols>
  <sheetData>
    <row r="1" spans="1:5" x14ac:dyDescent="0.25">
      <c r="B1" t="s">
        <v>2</v>
      </c>
      <c r="C1" t="s">
        <v>3</v>
      </c>
      <c r="D1" t="s">
        <v>4</v>
      </c>
      <c r="E1" t="s">
        <v>11</v>
      </c>
    </row>
    <row r="2" spans="1:5" x14ac:dyDescent="0.25">
      <c r="A2" t="s">
        <v>25</v>
      </c>
      <c r="B2">
        <f>'input from ex 7-7'!C20</f>
        <v>14000</v>
      </c>
      <c r="C2">
        <f>'input from ex 7-7'!D20</f>
        <v>17000</v>
      </c>
      <c r="D2">
        <f>'input from ex 7-7'!E20</f>
        <v>18000</v>
      </c>
    </row>
    <row r="3" spans="1:5" ht="60" x14ac:dyDescent="0.25">
      <c r="A3" s="2" t="s">
        <v>86</v>
      </c>
      <c r="B3">
        <f>'input from ex 7-7'!B25</f>
        <v>48000</v>
      </c>
      <c r="C3">
        <f>'input from ex 7-7'!C19</f>
        <v>56000</v>
      </c>
      <c r="D3">
        <f>'input from ex 7-7'!D19</f>
        <v>68000</v>
      </c>
    </row>
    <row r="4" spans="1:5" x14ac:dyDescent="0.25">
      <c r="A4" s="1" t="s">
        <v>36</v>
      </c>
      <c r="B4">
        <f>SUM(B2:B3)</f>
        <v>62000</v>
      </c>
      <c r="C4">
        <f>SUM(C2:C3)</f>
        <v>73000</v>
      </c>
      <c r="D4">
        <f>SUM(D2:D3)</f>
        <v>86000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3" sqref="D3"/>
    </sheetView>
  </sheetViews>
  <sheetFormatPr defaultRowHeight="15" x14ac:dyDescent="0.25"/>
  <cols>
    <col min="1" max="1" width="13.5703125" bestFit="1" customWidth="1"/>
  </cols>
  <sheetData>
    <row r="1" spans="1:6" x14ac:dyDescent="0.25">
      <c r="B1" t="s">
        <v>2</v>
      </c>
      <c r="C1" t="s">
        <v>3</v>
      </c>
      <c r="D1" t="s">
        <v>4</v>
      </c>
      <c r="E1" t="s">
        <v>11</v>
      </c>
    </row>
    <row r="2" spans="1:6" x14ac:dyDescent="0.25">
      <c r="A2" t="s">
        <v>37</v>
      </c>
      <c r="B2">
        <f>'input from ex 7-7'!B14*'input from ex 7-7'!B15*'input from ex 7-7'!D6</f>
        <v>15300</v>
      </c>
      <c r="C2">
        <f>'input from ex 7-7'!B15*'input from ex 7-7'!B14*'input from ex 7-7'!E6</f>
        <v>16200</v>
      </c>
      <c r="D2">
        <f>'input from ex 7-7'!B15*'input from ex 7-7'!B14*'input from ex 7-7'!F3</f>
        <v>9000</v>
      </c>
    </row>
    <row r="3" spans="1:6" x14ac:dyDescent="0.25">
      <c r="A3" t="s">
        <v>38</v>
      </c>
      <c r="B3">
        <f>'input from ex 7-7'!B14*'input from ex 7-7'!C6</f>
        <v>42000</v>
      </c>
      <c r="C3">
        <f>'input from ex 7-7'!B14*'input from ex 7-7'!D6</f>
        <v>51000</v>
      </c>
      <c r="D3">
        <f>'input from ex 7-7'!B14*'input from ex 7-7'!E6</f>
        <v>54000</v>
      </c>
      <c r="E3" s="1">
        <f>SUM(B3:D3)</f>
        <v>147000</v>
      </c>
      <c r="F3" t="s">
        <v>6</v>
      </c>
    </row>
    <row r="4" spans="1:6" x14ac:dyDescent="0.25">
      <c r="A4" t="s">
        <v>39</v>
      </c>
      <c r="B4">
        <f>SUM(B2:B3)</f>
        <v>57300</v>
      </c>
      <c r="C4">
        <f>SUM(C2:C3)</f>
        <v>67200</v>
      </c>
      <c r="D4">
        <f>SUM(D2:D3)</f>
        <v>63000</v>
      </c>
    </row>
    <row r="5" spans="1:6" x14ac:dyDescent="0.25">
      <c r="A5" t="s">
        <v>40</v>
      </c>
      <c r="B5">
        <f>'input from ex 7-7'!B26</f>
        <v>12600</v>
      </c>
      <c r="C5">
        <f>B2</f>
        <v>15300</v>
      </c>
      <c r="D5">
        <f>C2</f>
        <v>16200</v>
      </c>
    </row>
    <row r="6" spans="1:6" x14ac:dyDescent="0.25">
      <c r="A6" t="s">
        <v>47</v>
      </c>
      <c r="B6">
        <f>B4-B5</f>
        <v>44700</v>
      </c>
      <c r="C6">
        <f>C4-C5</f>
        <v>51900</v>
      </c>
      <c r="D6">
        <f>D4-D5</f>
        <v>46800</v>
      </c>
    </row>
    <row r="8" spans="1:6" x14ac:dyDescent="0.25">
      <c r="A8" t="s">
        <v>44</v>
      </c>
    </row>
    <row r="9" spans="1:6" x14ac:dyDescent="0.25">
      <c r="A9" t="s">
        <v>45</v>
      </c>
      <c r="B9">
        <f>'input from ex 7-7'!B32</f>
        <v>18300</v>
      </c>
      <c r="C9">
        <f>B10</f>
        <v>22350</v>
      </c>
      <c r="D9">
        <f>C10</f>
        <v>25950</v>
      </c>
    </row>
    <row r="10" spans="1:6" x14ac:dyDescent="0.25">
      <c r="A10" t="s">
        <v>46</v>
      </c>
      <c r="B10">
        <f>'input from ex 7-7'!B13*purchases!B6</f>
        <v>22350</v>
      </c>
      <c r="C10">
        <f>'input from ex 7-7'!B13*purchases!C6</f>
        <v>25950</v>
      </c>
      <c r="D10">
        <f>'input from ex 7-7'!B13*purchases!D6</f>
        <v>23400</v>
      </c>
    </row>
    <row r="11" spans="1:6" x14ac:dyDescent="0.25">
      <c r="A11" t="s">
        <v>11</v>
      </c>
      <c r="B11">
        <f>SUM(B9:B10)</f>
        <v>40650</v>
      </c>
      <c r="C11">
        <f>SUM(C9:C10)</f>
        <v>48300</v>
      </c>
      <c r="D11">
        <f>SUM(D9:D10)</f>
        <v>49350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6" sqref="E6"/>
    </sheetView>
  </sheetViews>
  <sheetFormatPr defaultRowHeight="15" x14ac:dyDescent="0.25"/>
  <cols>
    <col min="1" max="1" width="23" bestFit="1" customWidth="1"/>
  </cols>
  <sheetData>
    <row r="1" spans="1:5" x14ac:dyDescent="0.25">
      <c r="B1" t="s">
        <v>2</v>
      </c>
      <c r="C1" t="s">
        <v>3</v>
      </c>
      <c r="D1" t="s">
        <v>4</v>
      </c>
    </row>
    <row r="2" spans="1:5" x14ac:dyDescent="0.25">
      <c r="A2" t="s">
        <v>48</v>
      </c>
      <c r="B2">
        <f>'input from ex 7-7'!B38</f>
        <v>7500</v>
      </c>
      <c r="C2">
        <f>'input from ex 7-7'!B38</f>
        <v>7500</v>
      </c>
      <c r="D2">
        <f>'input from ex 7-7'!B38</f>
        <v>7500</v>
      </c>
    </row>
    <row r="3" spans="1:5" x14ac:dyDescent="0.25">
      <c r="A3" t="s">
        <v>49</v>
      </c>
      <c r="B3">
        <f>'input from ex 7-7'!B39*'input from ex 7-7'!C6</f>
        <v>4200</v>
      </c>
      <c r="C3">
        <f>'input from ex 7-7'!B39*'input from ex 7-7'!D6</f>
        <v>5100</v>
      </c>
      <c r="D3">
        <f>'input from ex 7-7'!B39*'input from ex 7-7'!E6</f>
        <v>5400</v>
      </c>
    </row>
    <row r="4" spans="1:5" x14ac:dyDescent="0.25">
      <c r="A4" t="s">
        <v>50</v>
      </c>
      <c r="B4">
        <f>'input from ex 7-7'!B40</f>
        <v>6000</v>
      </c>
      <c r="C4">
        <f>'input from ex 7-7'!B40</f>
        <v>6000</v>
      </c>
      <c r="D4">
        <f>'input from ex 7-7'!B40</f>
        <v>6000</v>
      </c>
    </row>
    <row r="5" spans="1:5" x14ac:dyDescent="0.25">
      <c r="A5" t="s">
        <v>51</v>
      </c>
      <c r="B5">
        <f>'input from ex 7-7'!B42*'input from ex 7-7'!C6</f>
        <v>2800</v>
      </c>
      <c r="C5">
        <f>'input from ex 7-7'!B42*'input from ex 7-7'!D6</f>
        <v>3400</v>
      </c>
      <c r="D5">
        <f>'input from ex 7-7'!B42*'input from ex 7-7'!E6</f>
        <v>3600</v>
      </c>
    </row>
    <row r="6" spans="1:5" x14ac:dyDescent="0.25">
      <c r="A6" t="s">
        <v>52</v>
      </c>
      <c r="B6">
        <f>SUM(B2:B5)</f>
        <v>20500</v>
      </c>
      <c r="C6">
        <f>SUM(C2:C5)</f>
        <v>22000</v>
      </c>
      <c r="D6">
        <f>SUM(D2:D5)</f>
        <v>22500</v>
      </c>
      <c r="E6">
        <f>SUM(B6:D6)</f>
        <v>65000</v>
      </c>
    </row>
    <row r="7" spans="1:5" x14ac:dyDescent="0.25">
      <c r="A7" t="s">
        <v>53</v>
      </c>
      <c r="B7">
        <f>'input from ex 7-7'!B41</f>
        <v>2000</v>
      </c>
      <c r="C7">
        <f>'input from ex 7-7'!B41</f>
        <v>2000</v>
      </c>
      <c r="D7">
        <f>'input from ex 7-7'!B41</f>
        <v>2000</v>
      </c>
      <c r="E7">
        <f>SUM(B7:D7)</f>
        <v>6000</v>
      </c>
    </row>
    <row r="8" spans="1:5" x14ac:dyDescent="0.25">
      <c r="E8">
        <f>SUM(E6:E7)</f>
        <v>71000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5" x14ac:dyDescent="0.25"/>
  <cols>
    <col min="1" max="1" width="18.7109375" bestFit="1" customWidth="1"/>
  </cols>
  <sheetData>
    <row r="1" spans="1:2" x14ac:dyDescent="0.25">
      <c r="A1" t="s">
        <v>11</v>
      </c>
    </row>
    <row r="2" spans="1:2" x14ac:dyDescent="0.25">
      <c r="A2" t="s">
        <v>0</v>
      </c>
      <c r="B2">
        <f>'input from ex 7-7'!F6</f>
        <v>245000</v>
      </c>
    </row>
    <row r="3" spans="1:2" x14ac:dyDescent="0.25">
      <c r="A3" t="s">
        <v>54</v>
      </c>
      <c r="B3">
        <f>purchases!E3</f>
        <v>147000</v>
      </c>
    </row>
    <row r="4" spans="1:2" x14ac:dyDescent="0.25">
      <c r="A4" t="s">
        <v>55</v>
      </c>
      <c r="B4">
        <f>B2-B3</f>
        <v>98000</v>
      </c>
    </row>
    <row r="5" spans="1:2" x14ac:dyDescent="0.25">
      <c r="A5" t="s">
        <v>56</v>
      </c>
      <c r="B5">
        <f>'opex and related disb '!E8</f>
        <v>71000</v>
      </c>
    </row>
    <row r="6" spans="1:2" x14ac:dyDescent="0.25">
      <c r="A6" t="s">
        <v>57</v>
      </c>
      <c r="B6">
        <f>B4-B5</f>
        <v>27000</v>
      </c>
    </row>
    <row r="7" spans="1:2" x14ac:dyDescent="0.25">
      <c r="A7" t="s">
        <v>58</v>
      </c>
      <c r="B7" s="3">
        <f>'cash budget'!E10</f>
        <v>332.78999999999996</v>
      </c>
    </row>
    <row r="8" spans="1:2" x14ac:dyDescent="0.25">
      <c r="A8" t="s">
        <v>59</v>
      </c>
      <c r="B8" s="3">
        <f>B6-B7</f>
        <v>26667.21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5" sqref="A5"/>
    </sheetView>
  </sheetViews>
  <sheetFormatPr defaultRowHeight="15" x14ac:dyDescent="0.25"/>
  <cols>
    <col min="1" max="1" width="44.28515625" customWidth="1"/>
  </cols>
  <sheetData>
    <row r="1" spans="1:5" x14ac:dyDescent="0.25">
      <c r="B1" t="s">
        <v>2</v>
      </c>
      <c r="C1" t="s">
        <v>3</v>
      </c>
      <c r="D1" t="s">
        <v>4</v>
      </c>
    </row>
    <row r="2" spans="1:5" x14ac:dyDescent="0.25">
      <c r="A2" t="s">
        <v>60</v>
      </c>
      <c r="B2">
        <f>'input from ex 7-7'!B24</f>
        <v>9000</v>
      </c>
      <c r="C2">
        <f>B16</f>
        <v>8000</v>
      </c>
      <c r="D2">
        <f>C16</f>
        <v>8000</v>
      </c>
    </row>
    <row r="3" spans="1:5" x14ac:dyDescent="0.25">
      <c r="A3" t="s">
        <v>61</v>
      </c>
      <c r="B3">
        <f>'input from ex 7-7'!B46</f>
        <v>8000</v>
      </c>
      <c r="C3">
        <f>'input from ex 7-7'!B46</f>
        <v>8000</v>
      </c>
      <c r="D3">
        <f>'input from ex 7-7'!B46</f>
        <v>8000</v>
      </c>
    </row>
    <row r="4" spans="1:5" x14ac:dyDescent="0.25">
      <c r="A4" t="s">
        <v>62</v>
      </c>
      <c r="B4">
        <f>B2-B3</f>
        <v>1000</v>
      </c>
      <c r="C4">
        <f>C2-C3</f>
        <v>0</v>
      </c>
      <c r="D4">
        <f>D2-D3</f>
        <v>0</v>
      </c>
    </row>
    <row r="5" spans="1:5" x14ac:dyDescent="0.25">
      <c r="A5" t="s">
        <v>63</v>
      </c>
      <c r="B5">
        <f>collections!B4</f>
        <v>62000</v>
      </c>
      <c r="C5">
        <f>collections!C4</f>
        <v>73000</v>
      </c>
      <c r="D5">
        <f>collections!D4</f>
        <v>86000</v>
      </c>
    </row>
    <row r="6" spans="1:5" x14ac:dyDescent="0.25">
      <c r="A6" t="s">
        <v>64</v>
      </c>
      <c r="B6">
        <f>purchases!B11</f>
        <v>40650</v>
      </c>
      <c r="C6">
        <f>purchases!C11</f>
        <v>48300</v>
      </c>
      <c r="D6">
        <f>purchases!D11</f>
        <v>49350</v>
      </c>
    </row>
    <row r="7" spans="1:5" x14ac:dyDescent="0.25">
      <c r="A7" t="s">
        <v>65</v>
      </c>
      <c r="B7">
        <f>'opex and related disb '!B6</f>
        <v>20500</v>
      </c>
      <c r="C7">
        <f>'opex and related disb '!C6</f>
        <v>22000</v>
      </c>
      <c r="D7">
        <f>'opex and related disb '!D6</f>
        <v>22500</v>
      </c>
    </row>
    <row r="8" spans="1:5" x14ac:dyDescent="0.25">
      <c r="A8" t="s">
        <v>66</v>
      </c>
      <c r="B8">
        <f>'input from ex 7-7'!B47</f>
        <v>19750</v>
      </c>
      <c r="C8">
        <v>0</v>
      </c>
      <c r="D8">
        <v>0</v>
      </c>
    </row>
    <row r="9" spans="1:5" x14ac:dyDescent="0.25">
      <c r="A9" t="s">
        <v>67</v>
      </c>
      <c r="B9">
        <v>0</v>
      </c>
      <c r="C9">
        <v>0</v>
      </c>
      <c r="D9">
        <f>'input from ex 7-7'!B48</f>
        <v>4000</v>
      </c>
    </row>
    <row r="10" spans="1:5" x14ac:dyDescent="0.25">
      <c r="A10" s="1" t="s">
        <v>58</v>
      </c>
      <c r="B10">
        <v>0</v>
      </c>
      <c r="C10">
        <f>'input from ex 7-7'!C11*'cash budget'!B13</f>
        <v>179</v>
      </c>
      <c r="D10" s="3">
        <f>'input from ex 7-7'!C11*('cash budget'!B13+'cash budget'!C14)</f>
        <v>153.79</v>
      </c>
      <c r="E10" s="3">
        <f>SUM(B10:D10)</f>
        <v>332.78999999999996</v>
      </c>
    </row>
    <row r="11" spans="1:5" x14ac:dyDescent="0.25">
      <c r="A11" t="s">
        <v>68</v>
      </c>
      <c r="B11">
        <f>B5-B6-B7-B8-B9-B10</f>
        <v>-18900</v>
      </c>
      <c r="C11">
        <f>C5-C6-C7-C8-C9-C10</f>
        <v>2521</v>
      </c>
      <c r="D11" s="3">
        <f>D5-D6-D7-D8-D9-D10</f>
        <v>9996.2099999999991</v>
      </c>
    </row>
    <row r="12" spans="1:5" x14ac:dyDescent="0.25">
      <c r="A12" t="s">
        <v>69</v>
      </c>
      <c r="B12">
        <f>B11+B4</f>
        <v>-17900</v>
      </c>
      <c r="C12">
        <f>C11+C4</f>
        <v>2521</v>
      </c>
      <c r="D12" s="3">
        <f>D11+D4</f>
        <v>9996.2099999999991</v>
      </c>
    </row>
    <row r="13" spans="1:5" x14ac:dyDescent="0.25">
      <c r="A13" t="s">
        <v>74</v>
      </c>
      <c r="B13">
        <f>-B12</f>
        <v>17900</v>
      </c>
      <c r="C13">
        <v>0</v>
      </c>
      <c r="D13">
        <v>0</v>
      </c>
    </row>
    <row r="14" spans="1:5" x14ac:dyDescent="0.25">
      <c r="A14" t="s">
        <v>70</v>
      </c>
      <c r="B14">
        <v>0</v>
      </c>
      <c r="C14">
        <f>-C12</f>
        <v>-2521</v>
      </c>
      <c r="D14" s="3">
        <f>-D12</f>
        <v>-9996.2099999999991</v>
      </c>
    </row>
    <row r="15" spans="1:5" x14ac:dyDescent="0.25">
      <c r="A15" t="s">
        <v>71</v>
      </c>
      <c r="B15">
        <f>B13+B14</f>
        <v>17900</v>
      </c>
      <c r="C15">
        <f>C13+C14</f>
        <v>-2521</v>
      </c>
      <c r="D15" s="3">
        <f>D13+D14</f>
        <v>-9996.2099999999991</v>
      </c>
    </row>
    <row r="16" spans="1:5" x14ac:dyDescent="0.25">
      <c r="A16" t="s">
        <v>72</v>
      </c>
      <c r="B16">
        <f>B2+B11+B15</f>
        <v>8000</v>
      </c>
      <c r="C16">
        <f>C2+C11+C15</f>
        <v>8000</v>
      </c>
      <c r="D16">
        <f>D2+D11+D15</f>
        <v>8000</v>
      </c>
    </row>
    <row r="18" spans="1:1" x14ac:dyDescent="0.25">
      <c r="A18" t="s">
        <v>76</v>
      </c>
    </row>
    <row r="19" spans="1:1" x14ac:dyDescent="0.25">
      <c r="A19" t="s">
        <v>75</v>
      </c>
    </row>
    <row r="20" spans="1:1" x14ac:dyDescent="0.25">
      <c r="A20" t="s">
        <v>77</v>
      </c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" sqref="B1"/>
    </sheetView>
  </sheetViews>
  <sheetFormatPr defaultRowHeight="15" x14ac:dyDescent="0.25"/>
  <cols>
    <col min="1" max="1" width="18.7109375" bestFit="1" customWidth="1"/>
  </cols>
  <sheetData>
    <row r="2" spans="1:2" x14ac:dyDescent="0.25">
      <c r="A2" t="s">
        <v>7</v>
      </c>
    </row>
    <row r="3" spans="1:2" x14ac:dyDescent="0.25">
      <c r="A3" t="s">
        <v>78</v>
      </c>
      <c r="B3">
        <f>'cash budget'!D16</f>
        <v>8000</v>
      </c>
    </row>
    <row r="4" spans="1:2" x14ac:dyDescent="0.25">
      <c r="A4" t="s">
        <v>79</v>
      </c>
      <c r="B4">
        <f>'input from ex 7-7'!B9*'input from ex 7-7'!E6</f>
        <v>72000</v>
      </c>
    </row>
    <row r="5" spans="1:2" x14ac:dyDescent="0.25">
      <c r="A5" t="s">
        <v>80</v>
      </c>
      <c r="B5">
        <f>purchases!D2</f>
        <v>9000</v>
      </c>
    </row>
    <row r="6" spans="1:2" x14ac:dyDescent="0.25">
      <c r="A6" t="s">
        <v>81</v>
      </c>
      <c r="B6">
        <f>'input from ex 7-7'!B27+'input from ex 7-7'!B47-'opex and related disb '!E7</f>
        <v>213750</v>
      </c>
    </row>
    <row r="7" spans="1:2" x14ac:dyDescent="0.25">
      <c r="A7" t="s">
        <v>11</v>
      </c>
      <c r="B7">
        <f>SUM(B3:B6)</f>
        <v>302750</v>
      </c>
    </row>
    <row r="8" spans="1:2" x14ac:dyDescent="0.25">
      <c r="A8" t="s">
        <v>82</v>
      </c>
    </row>
    <row r="9" spans="1:2" x14ac:dyDescent="0.25">
      <c r="A9" t="s">
        <v>83</v>
      </c>
      <c r="B9">
        <f>'input from ex 7-7'!B13*purchases!D6</f>
        <v>23400</v>
      </c>
    </row>
    <row r="10" spans="1:2" x14ac:dyDescent="0.25">
      <c r="A10" t="s">
        <v>84</v>
      </c>
      <c r="B10" s="3">
        <f>'cash budget'!B13+'cash budget'!C14+'cash budget'!D14</f>
        <v>5382.7900000000009</v>
      </c>
    </row>
    <row r="11" spans="1:2" x14ac:dyDescent="0.25">
      <c r="A11" t="s">
        <v>15</v>
      </c>
      <c r="B11">
        <f>'input from ex 7-7'!B33</f>
        <v>180000</v>
      </c>
    </row>
    <row r="12" spans="1:2" x14ac:dyDescent="0.25">
      <c r="A12" t="s">
        <v>85</v>
      </c>
      <c r="B12" s="3">
        <f>'input from ex 7-7'!B34+'budgeted PL'!B8-'input from ex 7-7'!B48</f>
        <v>93967.209999999992</v>
      </c>
    </row>
    <row r="13" spans="1:2" x14ac:dyDescent="0.25">
      <c r="A13" t="s">
        <v>11</v>
      </c>
      <c r="B13">
        <f>SUM(B9:B12)</f>
        <v>302750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input from ex 7-7</vt:lpstr>
      <vt:lpstr>collections</vt:lpstr>
      <vt:lpstr>purchases</vt:lpstr>
      <vt:lpstr>opex and related disb </vt:lpstr>
      <vt:lpstr>budgeted PL</vt:lpstr>
      <vt:lpstr>cash budget</vt:lpstr>
      <vt:lpstr>budgetd BS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Valentina Lazzarotti</cp:lastModifiedBy>
  <dcterms:created xsi:type="dcterms:W3CDTF">2012-03-02T08:03:39Z</dcterms:created>
  <dcterms:modified xsi:type="dcterms:W3CDTF">2012-04-02T10:34:00Z</dcterms:modified>
</cp:coreProperties>
</file>