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1"/>
  </bookViews>
  <sheets>
    <sheet name="Yogurt Naturale" sheetId="1" r:id="rId1"/>
    <sheet name="Yogurt Frutta" sheetId="2" r:id="rId2"/>
  </sheets>
  <definedNames/>
  <calcPr fullCalcOnLoad="1"/>
</workbook>
</file>

<file path=xl/sharedStrings.xml><?xml version="1.0" encoding="utf-8"?>
<sst xmlns="http://schemas.openxmlformats.org/spreadsheetml/2006/main" count="120" uniqueCount="63">
  <si>
    <t>Costo unitario latte</t>
  </si>
  <si>
    <t>Numero litri</t>
  </si>
  <si>
    <t>Costo vasetto</t>
  </si>
  <si>
    <t>Capacità vasetto</t>
  </si>
  <si>
    <t>kg</t>
  </si>
  <si>
    <t>€</t>
  </si>
  <si>
    <t>1 kg yogurt</t>
  </si>
  <si>
    <t>litri</t>
  </si>
  <si>
    <t>Ammortamenti</t>
  </si>
  <si>
    <t>Supervisione</t>
  </si>
  <si>
    <t>Ammortamenti serbatoi</t>
  </si>
  <si>
    <t>Ammortamento confezionamento</t>
  </si>
  <si>
    <t>Supervisione tecnici</t>
  </si>
  <si>
    <t>Numero vasetti</t>
  </si>
  <si>
    <t>Fatturato</t>
  </si>
  <si>
    <t>Costo vasetti</t>
  </si>
  <si>
    <t>Costo latte</t>
  </si>
  <si>
    <t>1° Margine</t>
  </si>
  <si>
    <t>2° Margine</t>
  </si>
  <si>
    <t>Leva Operativa</t>
  </si>
  <si>
    <t>Kg yogurt frutta</t>
  </si>
  <si>
    <t>Canone leasing</t>
  </si>
  <si>
    <t>Supervisione miscelazione</t>
  </si>
  <si>
    <t>Composto frutta</t>
  </si>
  <si>
    <t>Superisione misc.</t>
  </si>
  <si>
    <t>1° Margine Totale</t>
  </si>
  <si>
    <t>Vecchio margine</t>
  </si>
  <si>
    <t>Nuovo margine</t>
  </si>
  <si>
    <t>Delta</t>
  </si>
  <si>
    <t>Maggior margine da riconversione</t>
  </si>
  <si>
    <t>Prezzo vendita per avere Margine</t>
  </si>
  <si>
    <t>Margine increm. Obiettivo</t>
  </si>
  <si>
    <t>2° Margine Totale</t>
  </si>
  <si>
    <t>Fatturato Totale</t>
  </si>
  <si>
    <t>Volume di produzione</t>
  </si>
  <si>
    <t>Numero vasetti venduti</t>
  </si>
  <si>
    <t>NATURALE</t>
  </si>
  <si>
    <t>FRUTTA</t>
  </si>
  <si>
    <t>Delta margine necessario</t>
  </si>
  <si>
    <t>Vecchio Fatturato frutta</t>
  </si>
  <si>
    <t>Fatturato obiettivo frutta</t>
  </si>
  <si>
    <t>Costo latte al litro</t>
  </si>
  <si>
    <t>Prezzo di vendita a vasetto</t>
  </si>
  <si>
    <t>Costo acquisto vasetto</t>
  </si>
  <si>
    <t>Litri di latte/fattore di conversione</t>
  </si>
  <si>
    <t>fattore di conversione</t>
  </si>
  <si>
    <t>Kg totali di yogurt/capacità del vasetto</t>
  </si>
  <si>
    <t>vasetti</t>
  </si>
  <si>
    <t>Prezzo del vasetto*numero di vasetti</t>
  </si>
  <si>
    <t>Costo di acquisto del vasetto*numero di vasetti</t>
  </si>
  <si>
    <t>Litri di latte*costo del latte al litro</t>
  </si>
  <si>
    <t>Prezzo a vasetto</t>
  </si>
  <si>
    <t>incrementale di 75.000</t>
  </si>
  <si>
    <t>A parità di tutte le altre variabili</t>
  </si>
  <si>
    <t>GdLO = 1MdCTot/2MdCTot</t>
  </si>
  <si>
    <t>kg yogurt naturale</t>
  </si>
  <si>
    <t>1 kg yogurt frutta</t>
  </si>
  <si>
    <t>Kg Yogurt Naturale/fattore di conversione</t>
  </si>
  <si>
    <t>3° MdC Tot</t>
  </si>
  <si>
    <t>GdLO</t>
  </si>
  <si>
    <t>3° Margine Complessivo</t>
  </si>
  <si>
    <t>2° Mdc Complessivo</t>
  </si>
  <si>
    <t>1° Mdc Complessivo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</si>
</sst>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43" fontId="0" fillId="0" borderId="0" xfId="43" applyAlignment="1">
      <alignment/>
    </xf>
    <xf numFmtId="9" fontId="0" fillId="0" borderId="0" xfId="48" applyAlignment="1">
      <alignment/>
    </xf>
    <xf numFmtId="0" fontId="1" fillId="32" borderId="0" xfId="0" applyFont="1" applyFill="1" applyAlignment="1">
      <alignment/>
    </xf>
    <xf numFmtId="43" fontId="1" fillId="32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43" fontId="1" fillId="32" borderId="0" xfId="43" applyFont="1" applyFill="1" applyAlignment="1">
      <alignment/>
    </xf>
    <xf numFmtId="0" fontId="3" fillId="0" borderId="0" xfId="0" applyFont="1" applyAlignment="1">
      <alignment/>
    </xf>
    <xf numFmtId="43" fontId="3" fillId="0" borderId="0" xfId="43" applyFont="1" applyAlignment="1">
      <alignment/>
    </xf>
    <xf numFmtId="0" fontId="4" fillId="32" borderId="0" xfId="0" applyFont="1" applyFill="1" applyAlignment="1">
      <alignment/>
    </xf>
    <xf numFmtId="43" fontId="4" fillId="32" borderId="0" xfId="0" applyNumberFormat="1" applyFont="1" applyFill="1" applyAlignment="1">
      <alignment/>
    </xf>
    <xf numFmtId="10" fontId="3" fillId="32" borderId="0" xfId="48" applyNumberFormat="1" applyFont="1" applyFill="1" applyAlignment="1">
      <alignment/>
    </xf>
    <xf numFmtId="43" fontId="4" fillId="32" borderId="1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43" fontId="4" fillId="4" borderId="0" xfId="43" applyFont="1" applyFill="1" applyAlignment="1">
      <alignment/>
    </xf>
    <xf numFmtId="0" fontId="4" fillId="0" borderId="0" xfId="0" applyFont="1" applyAlignment="1">
      <alignment/>
    </xf>
    <xf numFmtId="43" fontId="4" fillId="0" borderId="0" xfId="43" applyFont="1" applyAlignment="1">
      <alignment/>
    </xf>
    <xf numFmtId="43" fontId="1" fillId="4" borderId="0" xfId="43" applyFont="1" applyFill="1" applyAlignment="1">
      <alignment/>
    </xf>
    <xf numFmtId="43" fontId="1" fillId="0" borderId="0" xfId="43" applyFont="1" applyAlignment="1">
      <alignment/>
    </xf>
    <xf numFmtId="0" fontId="0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0" fontId="4" fillId="0" borderId="0" xfId="48" applyNumberFormat="1" applyFont="1" applyAlignment="1">
      <alignment/>
    </xf>
    <xf numFmtId="43" fontId="1" fillId="33" borderId="0" xfId="43" applyFont="1" applyFill="1" applyAlignment="1">
      <alignment/>
    </xf>
    <xf numFmtId="0" fontId="0" fillId="33" borderId="0" xfId="0" applyFill="1" applyAlignment="1">
      <alignment/>
    </xf>
    <xf numFmtId="167" fontId="1" fillId="33" borderId="0" xfId="43" applyNumberFormat="1" applyFont="1" applyFill="1" applyAlignment="1">
      <alignment/>
    </xf>
    <xf numFmtId="43" fontId="1" fillId="0" borderId="0" xfId="48" applyNumberFormat="1" applyFont="1" applyAlignment="1">
      <alignment/>
    </xf>
    <xf numFmtId="9" fontId="1" fillId="0" borderId="0" xfId="48" applyFont="1" applyAlignment="1">
      <alignment/>
    </xf>
    <xf numFmtId="10" fontId="0" fillId="0" borderId="0" xfId="48" applyNumberFormat="1" applyFont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0" fontId="0" fillId="0" borderId="0" xfId="48" applyNumberFormat="1" applyAlignment="1">
      <alignment/>
    </xf>
    <xf numFmtId="43" fontId="1" fillId="0" borderId="0" xfId="48" applyNumberFormat="1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166" fontId="1" fillId="32" borderId="10" xfId="0" applyNumberFormat="1" applyFont="1" applyFill="1" applyBorder="1" applyAlignment="1">
      <alignment/>
    </xf>
    <xf numFmtId="43" fontId="1" fillId="33" borderId="0" xfId="0" applyNumberFormat="1" applyFont="1" applyFill="1" applyAlignment="1">
      <alignment/>
    </xf>
    <xf numFmtId="43" fontId="1" fillId="33" borderId="0" xfId="48" applyNumberFormat="1" applyFont="1" applyFill="1" applyAlignment="1">
      <alignment horizontal="center"/>
    </xf>
    <xf numFmtId="9" fontId="1" fillId="33" borderId="0" xfId="48" applyFont="1" applyFill="1" applyAlignment="1">
      <alignment horizontal="center"/>
    </xf>
    <xf numFmtId="43" fontId="1" fillId="0" borderId="0" xfId="48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7.140625" style="14" customWidth="1"/>
    <col min="2" max="2" width="14.28125" style="14" bestFit="1" customWidth="1"/>
    <col min="3" max="3" width="11.57421875" style="14" customWidth="1"/>
    <col min="4" max="16384" width="9.140625" style="14" customWidth="1"/>
  </cols>
  <sheetData>
    <row r="1" spans="1:3" ht="15">
      <c r="A1" s="14" t="s">
        <v>41</v>
      </c>
      <c r="B1" s="14">
        <v>0.4</v>
      </c>
      <c r="C1" s="14" t="s">
        <v>5</v>
      </c>
    </row>
    <row r="2" spans="1:3" ht="15">
      <c r="A2" s="14" t="s">
        <v>1</v>
      </c>
      <c r="B2" s="15">
        <v>225000</v>
      </c>
      <c r="C2" s="14" t="s">
        <v>7</v>
      </c>
    </row>
    <row r="3" spans="1:3" ht="15">
      <c r="A3" s="14" t="s">
        <v>42</v>
      </c>
      <c r="B3" s="15">
        <v>1.5</v>
      </c>
      <c r="C3" s="14" t="s">
        <v>5</v>
      </c>
    </row>
    <row r="4" spans="1:3" ht="15">
      <c r="A4" s="14" t="s">
        <v>43</v>
      </c>
      <c r="B4" s="15">
        <v>0.1</v>
      </c>
      <c r="C4" s="14" t="s">
        <v>5</v>
      </c>
    </row>
    <row r="5" spans="1:3" ht="15">
      <c r="A5" s="14" t="s">
        <v>3</v>
      </c>
      <c r="B5" s="15">
        <v>0.25</v>
      </c>
      <c r="C5" s="14" t="s">
        <v>4</v>
      </c>
    </row>
    <row r="6" spans="1:6" ht="15.75">
      <c r="A6" s="22" t="s">
        <v>6</v>
      </c>
      <c r="B6" s="23">
        <v>1.5</v>
      </c>
      <c r="C6" s="22" t="s">
        <v>7</v>
      </c>
      <c r="D6" s="22" t="s">
        <v>45</v>
      </c>
      <c r="E6" s="22"/>
      <c r="F6" s="22"/>
    </row>
    <row r="7" spans="1:3" ht="15">
      <c r="A7" s="14" t="s">
        <v>10</v>
      </c>
      <c r="B7" s="15">
        <v>20000</v>
      </c>
      <c r="C7" s="14" t="s">
        <v>5</v>
      </c>
    </row>
    <row r="8" spans="1:3" ht="15">
      <c r="A8" s="14" t="s">
        <v>9</v>
      </c>
      <c r="B8" s="15">
        <v>60000</v>
      </c>
      <c r="C8" s="14" t="s">
        <v>5</v>
      </c>
    </row>
    <row r="9" spans="1:3" ht="15">
      <c r="A9" s="14" t="s">
        <v>11</v>
      </c>
      <c r="B9" s="15">
        <v>10000</v>
      </c>
      <c r="C9" s="14" t="s">
        <v>5</v>
      </c>
    </row>
    <row r="10" spans="1:3" ht="15">
      <c r="A10" s="14" t="s">
        <v>12</v>
      </c>
      <c r="B10" s="15">
        <v>30000</v>
      </c>
      <c r="C10" s="14" t="s">
        <v>5</v>
      </c>
    </row>
    <row r="11" ht="15">
      <c r="B11" s="15"/>
    </row>
    <row r="12" spans="1:4" ht="15">
      <c r="A12" s="14" t="s">
        <v>34</v>
      </c>
      <c r="B12" s="15">
        <f>+B2/B6</f>
        <v>150000</v>
      </c>
      <c r="C12" s="14" t="s">
        <v>4</v>
      </c>
      <c r="D12" s="14" t="s">
        <v>44</v>
      </c>
    </row>
    <row r="13" spans="1:4" ht="15">
      <c r="A13" s="14" t="s">
        <v>35</v>
      </c>
      <c r="B13" s="15">
        <f>+B12/B5</f>
        <v>600000</v>
      </c>
      <c r="C13" s="14" t="s">
        <v>47</v>
      </c>
      <c r="D13" s="14" t="s">
        <v>46</v>
      </c>
    </row>
    <row r="15" spans="1:5" ht="15.75">
      <c r="A15" s="20" t="s">
        <v>14</v>
      </c>
      <c r="B15" s="21">
        <f>+B13*B3</f>
        <v>900000</v>
      </c>
      <c r="C15" s="29">
        <f>B15/B15</f>
        <v>1</v>
      </c>
      <c r="E15" s="14" t="s">
        <v>48</v>
      </c>
    </row>
    <row r="16" spans="1:5" ht="15">
      <c r="A16" s="14" t="s">
        <v>15</v>
      </c>
      <c r="B16" s="15">
        <f>-B13*B4</f>
        <v>-60000</v>
      </c>
      <c r="E16" s="14" t="s">
        <v>49</v>
      </c>
    </row>
    <row r="17" spans="1:5" ht="15">
      <c r="A17" s="14" t="s">
        <v>16</v>
      </c>
      <c r="B17" s="15">
        <f>-B2*B1</f>
        <v>-90000</v>
      </c>
      <c r="E17" s="14" t="s">
        <v>50</v>
      </c>
    </row>
    <row r="18" spans="1:3" ht="15.75">
      <c r="A18" s="16" t="s">
        <v>17</v>
      </c>
      <c r="B18" s="17">
        <f>+B15+B16+B17</f>
        <v>750000</v>
      </c>
      <c r="C18" s="18">
        <f>+B18/$B$15</f>
        <v>0.8333333333333334</v>
      </c>
    </row>
    <row r="19" spans="1:2" ht="15">
      <c r="A19" s="14" t="s">
        <v>8</v>
      </c>
      <c r="B19" s="15">
        <f>-(B7+B9)</f>
        <v>-30000</v>
      </c>
    </row>
    <row r="20" spans="1:2" ht="15">
      <c r="A20" s="14" t="s">
        <v>9</v>
      </c>
      <c r="B20" s="15">
        <f>-(B10+B8)</f>
        <v>-90000</v>
      </c>
    </row>
    <row r="21" spans="1:3" ht="15.75">
      <c r="A21" s="16" t="s">
        <v>18</v>
      </c>
      <c r="B21" s="17">
        <f>SUM(B18:B20)</f>
        <v>630000</v>
      </c>
      <c r="C21" s="18">
        <f>+B21/$B$15</f>
        <v>0.7</v>
      </c>
    </row>
    <row r="23" spans="1:5" ht="15.75">
      <c r="A23" s="16" t="s">
        <v>19</v>
      </c>
      <c r="B23" s="19">
        <f>+B18/B21</f>
        <v>1.1904761904761905</v>
      </c>
      <c r="E23" s="14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10" zoomScaleNormal="110" zoomScalePageLayoutView="0" workbookViewId="0" topLeftCell="A1">
      <selection activeCell="A63" sqref="A63"/>
    </sheetView>
  </sheetViews>
  <sheetFormatPr defaultColWidth="9.140625" defaultRowHeight="12.75"/>
  <cols>
    <col min="1" max="1" width="35.57421875" style="0" customWidth="1"/>
    <col min="2" max="2" width="12.8515625" style="0" bestFit="1" customWidth="1"/>
    <col min="5" max="5" width="34.8515625" style="0" customWidth="1"/>
    <col min="6" max="6" width="12.8515625" style="0" bestFit="1" customWidth="1"/>
    <col min="9" max="9" width="11.57421875" style="0" bestFit="1" customWidth="1"/>
  </cols>
  <sheetData>
    <row r="1" spans="1:6" ht="12.75">
      <c r="A1" s="3" t="s">
        <v>36</v>
      </c>
      <c r="B1" s="4"/>
      <c r="E1" s="3" t="s">
        <v>37</v>
      </c>
      <c r="F1" s="4"/>
    </row>
    <row r="3" spans="1:7" ht="12.75">
      <c r="A3" t="s">
        <v>0</v>
      </c>
      <c r="B3">
        <v>0.4</v>
      </c>
      <c r="C3" t="s">
        <v>5</v>
      </c>
      <c r="E3" t="s">
        <v>0</v>
      </c>
      <c r="F3">
        <v>0.4</v>
      </c>
      <c r="G3" t="s">
        <v>5</v>
      </c>
    </row>
    <row r="4" spans="1:7" ht="12.75">
      <c r="A4" s="3" t="s">
        <v>1</v>
      </c>
      <c r="B4" s="25">
        <f>225000/2</f>
        <v>112500</v>
      </c>
      <c r="C4" s="3" t="s">
        <v>7</v>
      </c>
      <c r="E4" s="3" t="s">
        <v>1</v>
      </c>
      <c r="F4" s="25">
        <f>225000/2</f>
        <v>112500</v>
      </c>
      <c r="G4" s="3" t="s">
        <v>7</v>
      </c>
    </row>
    <row r="5" spans="1:7" ht="12.75">
      <c r="A5" s="12" t="s">
        <v>51</v>
      </c>
      <c r="B5" s="24">
        <v>1.5</v>
      </c>
      <c r="C5" s="24" t="s">
        <v>5</v>
      </c>
      <c r="E5" s="12" t="s">
        <v>51</v>
      </c>
      <c r="F5" s="24">
        <v>1.75</v>
      </c>
      <c r="G5" s="24" t="s">
        <v>5</v>
      </c>
    </row>
    <row r="6" spans="1:7" ht="12.75">
      <c r="A6" t="s">
        <v>2</v>
      </c>
      <c r="B6" s="4">
        <v>0.1</v>
      </c>
      <c r="C6" t="s">
        <v>5</v>
      </c>
      <c r="E6" t="s">
        <v>2</v>
      </c>
      <c r="F6" s="4">
        <v>0.1</v>
      </c>
      <c r="G6" t="s">
        <v>5</v>
      </c>
    </row>
    <row r="7" spans="1:7" ht="12.75">
      <c r="A7" t="s">
        <v>3</v>
      </c>
      <c r="B7" s="4">
        <v>0.25</v>
      </c>
      <c r="C7" t="s">
        <v>4</v>
      </c>
      <c r="E7" t="s">
        <v>3</v>
      </c>
      <c r="F7" s="4">
        <v>0.25</v>
      </c>
      <c r="G7" t="s">
        <v>4</v>
      </c>
    </row>
    <row r="8" spans="1:8" ht="12.75">
      <c r="A8" s="28" t="s">
        <v>6</v>
      </c>
      <c r="B8" s="30">
        <v>1.5</v>
      </c>
      <c r="C8" s="28" t="s">
        <v>7</v>
      </c>
      <c r="E8" s="28" t="s">
        <v>56</v>
      </c>
      <c r="F8" s="32">
        <f>1/1.2</f>
        <v>0.8333333333333334</v>
      </c>
      <c r="G8" s="28" t="s">
        <v>55</v>
      </c>
      <c r="H8" s="31"/>
    </row>
    <row r="9" spans="1:6" ht="12.75">
      <c r="A9" t="s">
        <v>10</v>
      </c>
      <c r="B9" s="4">
        <v>10000</v>
      </c>
      <c r="E9" t="s">
        <v>10</v>
      </c>
      <c r="F9" s="4">
        <v>10000</v>
      </c>
    </row>
    <row r="10" spans="1:6" ht="12.75">
      <c r="A10" t="s">
        <v>9</v>
      </c>
      <c r="B10" s="4">
        <f>60000/2</f>
        <v>30000</v>
      </c>
      <c r="E10" t="s">
        <v>9</v>
      </c>
      <c r="F10" s="4">
        <f>60000/2</f>
        <v>30000</v>
      </c>
    </row>
    <row r="11" spans="1:6" ht="12.75">
      <c r="A11" t="s">
        <v>11</v>
      </c>
      <c r="B11" s="4">
        <v>5000</v>
      </c>
      <c r="E11" t="s">
        <v>11</v>
      </c>
      <c r="F11" s="4">
        <v>5000</v>
      </c>
    </row>
    <row r="12" spans="1:6" ht="12.75">
      <c r="A12" t="s">
        <v>12</v>
      </c>
      <c r="B12" s="4">
        <v>15000</v>
      </c>
      <c r="E12" t="s">
        <v>12</v>
      </c>
      <c r="F12" s="4">
        <v>15000</v>
      </c>
    </row>
    <row r="13" spans="2:7" ht="12.75">
      <c r="B13" s="4"/>
      <c r="E13" s="3" t="s">
        <v>20</v>
      </c>
      <c r="F13" s="25">
        <f>+B18/F8</f>
        <v>90000</v>
      </c>
      <c r="G13" s="3" t="s">
        <v>4</v>
      </c>
    </row>
    <row r="14" spans="2:6" ht="12.75">
      <c r="B14" s="4"/>
      <c r="E14" t="s">
        <v>21</v>
      </c>
      <c r="F14" s="4">
        <v>10000</v>
      </c>
    </row>
    <row r="15" spans="2:6" ht="12.75">
      <c r="B15" s="4"/>
      <c r="E15" t="s">
        <v>22</v>
      </c>
      <c r="F15" s="4">
        <v>60000</v>
      </c>
    </row>
    <row r="16" spans="2:6" ht="12.75">
      <c r="B16" s="4"/>
      <c r="E16" t="s">
        <v>23</v>
      </c>
      <c r="F16" s="4">
        <v>45000</v>
      </c>
    </row>
    <row r="17" spans="2:6" ht="12.75">
      <c r="B17" s="4"/>
      <c r="F17" s="4"/>
    </row>
    <row r="18" spans="1:7" ht="15">
      <c r="A18" s="26" t="s">
        <v>44</v>
      </c>
      <c r="B18" s="25">
        <f>+B4/B8</f>
        <v>75000</v>
      </c>
      <c r="C18" t="s">
        <v>4</v>
      </c>
      <c r="D18" s="14"/>
      <c r="E18" s="26" t="s">
        <v>57</v>
      </c>
      <c r="F18" s="25">
        <f>B18/F8</f>
        <v>90000</v>
      </c>
      <c r="G18" s="26" t="s">
        <v>4</v>
      </c>
    </row>
    <row r="19" spans="1:6" ht="12.75">
      <c r="A19" s="3" t="s">
        <v>13</v>
      </c>
      <c r="B19" s="25">
        <f>+B18/B7</f>
        <v>300000</v>
      </c>
      <c r="C19" s="3"/>
      <c r="D19" s="3"/>
      <c r="E19" s="3" t="s">
        <v>13</v>
      </c>
      <c r="F19" s="25">
        <f>+F13/F7</f>
        <v>360000</v>
      </c>
    </row>
    <row r="20" spans="2:6" ht="12.75">
      <c r="B20" s="4"/>
      <c r="F20" s="4"/>
    </row>
    <row r="21" spans="1:6" ht="12.75">
      <c r="A21" s="3" t="s">
        <v>36</v>
      </c>
      <c r="B21" s="4"/>
      <c r="E21" s="3" t="s">
        <v>37</v>
      </c>
      <c r="F21" s="4"/>
    </row>
    <row r="23" spans="1:10" ht="12.75">
      <c r="A23" s="12" t="s">
        <v>14</v>
      </c>
      <c r="B23" s="24">
        <f>+B19*B5</f>
        <v>450000</v>
      </c>
      <c r="C23" s="35">
        <f>B23/B23</f>
        <v>1</v>
      </c>
      <c r="E23" s="12" t="s">
        <v>14</v>
      </c>
      <c r="F23" s="24">
        <f>+F19*F5</f>
        <v>630000</v>
      </c>
      <c r="G23" s="35">
        <f>F23/F23</f>
        <v>1</v>
      </c>
      <c r="I23" s="2"/>
      <c r="J23" s="28"/>
    </row>
    <row r="24" spans="1:6" ht="12.75">
      <c r="A24" t="s">
        <v>15</v>
      </c>
      <c r="B24" s="4">
        <f>-B19*B6</f>
        <v>-30000</v>
      </c>
      <c r="E24" t="s">
        <v>15</v>
      </c>
      <c r="F24" s="4">
        <f>-F19*F6</f>
        <v>-36000</v>
      </c>
    </row>
    <row r="25" spans="1:6" ht="12.75">
      <c r="A25" t="s">
        <v>16</v>
      </c>
      <c r="B25" s="4">
        <f>-B4*B3</f>
        <v>-45000</v>
      </c>
      <c r="E25" t="s">
        <v>16</v>
      </c>
      <c r="F25" s="4">
        <f>-F4*F3</f>
        <v>-45000</v>
      </c>
    </row>
    <row r="26" spans="2:6" ht="12.75">
      <c r="B26" s="4"/>
      <c r="E26" s="9" t="s">
        <v>23</v>
      </c>
      <c r="F26" s="10">
        <f>-F16</f>
        <v>-45000</v>
      </c>
    </row>
    <row r="27" spans="1:7" ht="12.75">
      <c r="A27" s="6" t="s">
        <v>17</v>
      </c>
      <c r="B27" s="7">
        <f>+B23+B24+B25</f>
        <v>375000</v>
      </c>
      <c r="C27" s="38">
        <f>+B27/$B$23</f>
        <v>0.8333333333333334</v>
      </c>
      <c r="E27" s="6" t="s">
        <v>17</v>
      </c>
      <c r="F27" s="7">
        <f>F23+F24+F25+F26</f>
        <v>504000</v>
      </c>
      <c r="G27" s="35">
        <f>F27/F23</f>
        <v>0.8</v>
      </c>
    </row>
    <row r="28" spans="1:6" ht="12.75">
      <c r="A28" s="41" t="s">
        <v>62</v>
      </c>
      <c r="B28" s="40"/>
      <c r="C28" s="43">
        <f>B27+F27</f>
        <v>879000</v>
      </c>
      <c r="D28" s="43"/>
      <c r="E28" s="36"/>
      <c r="F28" s="37"/>
    </row>
    <row r="29" spans="1:6" ht="12.75">
      <c r="A29" s="36"/>
      <c r="B29" s="37">
        <v>0</v>
      </c>
      <c r="C29" s="33"/>
      <c r="D29" s="34"/>
      <c r="E29" t="s">
        <v>21</v>
      </c>
      <c r="F29" s="2">
        <f>-F14</f>
        <v>-10000</v>
      </c>
    </row>
    <row r="30" spans="1:6" ht="12.75">
      <c r="A30" s="36"/>
      <c r="B30" s="37">
        <v>0</v>
      </c>
      <c r="C30" s="5"/>
      <c r="E30" t="s">
        <v>24</v>
      </c>
      <c r="F30" s="2">
        <f>-F15</f>
        <v>-60000</v>
      </c>
    </row>
    <row r="31" spans="1:6" ht="12.75">
      <c r="A31" s="6" t="s">
        <v>18</v>
      </c>
      <c r="B31" s="13">
        <f>B27+B29+B30</f>
        <v>375000</v>
      </c>
      <c r="C31" s="37"/>
      <c r="E31" s="6" t="s">
        <v>18</v>
      </c>
      <c r="F31" s="13">
        <f>F27+F29+F30</f>
        <v>434000</v>
      </c>
    </row>
    <row r="32" spans="1:6" ht="12.75">
      <c r="A32" s="41" t="s">
        <v>61</v>
      </c>
      <c r="B32" s="40"/>
      <c r="C32" s="44">
        <f>B31+F31</f>
        <v>809000</v>
      </c>
      <c r="D32" s="45"/>
      <c r="E32" s="36"/>
      <c r="F32" s="37"/>
    </row>
    <row r="33" spans="1:6" s="9" customFormat="1" ht="12.75">
      <c r="A33" s="36" t="s">
        <v>8</v>
      </c>
      <c r="B33" s="37"/>
      <c r="C33" s="46">
        <f>'Yogurt Naturale'!B19</f>
        <v>-30000</v>
      </c>
      <c r="D33" s="46"/>
      <c r="E33" s="36"/>
      <c r="F33" s="37"/>
    </row>
    <row r="34" spans="1:6" s="9" customFormat="1" ht="12.75">
      <c r="A34" s="36" t="s">
        <v>9</v>
      </c>
      <c r="B34" s="37"/>
      <c r="C34" s="46">
        <f>'Yogurt Naturale'!B20</f>
        <v>-90000</v>
      </c>
      <c r="D34" s="46"/>
      <c r="E34" s="36"/>
      <c r="F34" s="37"/>
    </row>
    <row r="35" spans="1:6" ht="12.75">
      <c r="A35" s="41" t="s">
        <v>60</v>
      </c>
      <c r="B35" s="40"/>
      <c r="C35" s="44">
        <f>C32+C33+C34</f>
        <v>689000</v>
      </c>
      <c r="D35" s="44"/>
      <c r="E35" s="36"/>
      <c r="F35" s="37"/>
    </row>
    <row r="36" spans="1:6" ht="12.75">
      <c r="A36" s="36"/>
      <c r="B36" s="37"/>
      <c r="C36" s="39"/>
      <c r="D36" s="39"/>
      <c r="E36" s="36"/>
      <c r="F36" s="37"/>
    </row>
    <row r="37" spans="2:6" ht="12.75">
      <c r="B37" s="28" t="s">
        <v>59</v>
      </c>
      <c r="C37" s="47">
        <f>C28/C35</f>
        <v>1.2757619738751815</v>
      </c>
      <c r="D37" s="47"/>
      <c r="F37" s="2"/>
    </row>
    <row r="39" spans="1:3" ht="12.75">
      <c r="A39" s="3" t="s">
        <v>33</v>
      </c>
      <c r="B39" s="27">
        <f>B23+F23</f>
        <v>1080000</v>
      </c>
      <c r="C39" s="35">
        <f>B39/B39</f>
        <v>1</v>
      </c>
    </row>
    <row r="40" spans="1:3" ht="12.75">
      <c r="A40" s="3" t="s">
        <v>25</v>
      </c>
      <c r="B40" s="27">
        <f>C28</f>
        <v>879000</v>
      </c>
      <c r="C40" s="35">
        <f>+B40/$B$39</f>
        <v>0.8138888888888889</v>
      </c>
    </row>
    <row r="41" spans="1:3" ht="12.75">
      <c r="A41" s="36" t="s">
        <v>32</v>
      </c>
      <c r="B41" s="37">
        <f>C32</f>
        <v>809000</v>
      </c>
      <c r="C41" s="35">
        <f>+B41/$B$39</f>
        <v>0.7490740740740741</v>
      </c>
    </row>
    <row r="42" spans="1:3" ht="12.75">
      <c r="A42" s="36" t="s">
        <v>58</v>
      </c>
      <c r="B42" s="37">
        <f>C35</f>
        <v>689000</v>
      </c>
      <c r="C42" s="35">
        <f>B42/B39</f>
        <v>0.637962962962963</v>
      </c>
    </row>
    <row r="45" spans="1:2" ht="12.75">
      <c r="A45" s="8" t="s">
        <v>26</v>
      </c>
      <c r="B45" s="11">
        <f>+'Yogurt Naturale'!B21</f>
        <v>630000</v>
      </c>
    </row>
    <row r="46" spans="1:2" ht="12.75">
      <c r="A46" t="s">
        <v>27</v>
      </c>
      <c r="B46" s="2">
        <f>B42</f>
        <v>689000</v>
      </c>
    </row>
    <row r="47" spans="1:5" ht="12.75">
      <c r="A47" s="6" t="s">
        <v>28</v>
      </c>
      <c r="B47" s="7">
        <f>+B46-B45</f>
        <v>59000</v>
      </c>
      <c r="C47" s="6" t="s">
        <v>29</v>
      </c>
      <c r="D47" s="6"/>
      <c r="E47" s="6"/>
    </row>
    <row r="49" spans="1:2" ht="12.75">
      <c r="A49" s="6" t="s">
        <v>31</v>
      </c>
      <c r="B49" s="13">
        <v>75000</v>
      </c>
    </row>
    <row r="51" spans="1:2" ht="12.75">
      <c r="A51" s="6" t="s">
        <v>38</v>
      </c>
      <c r="B51" s="13">
        <f>+B49-B47</f>
        <v>16000</v>
      </c>
    </row>
    <row r="52" spans="1:2" ht="12.75">
      <c r="A52" t="s">
        <v>39</v>
      </c>
      <c r="B52" s="1">
        <v>630000</v>
      </c>
    </row>
    <row r="53" spans="1:2" ht="12.75">
      <c r="A53" s="6" t="s">
        <v>40</v>
      </c>
      <c r="B53" s="7">
        <f>SUM(B51:B52)</f>
        <v>646000</v>
      </c>
    </row>
    <row r="55" spans="1:5" ht="12.75">
      <c r="A55" s="6" t="s">
        <v>30</v>
      </c>
      <c r="B55" s="42">
        <f>+B53/F19</f>
        <v>1.7944444444444445</v>
      </c>
      <c r="C55" s="6" t="s">
        <v>53</v>
      </c>
      <c r="D55" s="6"/>
      <c r="E55" s="6"/>
    </row>
    <row r="56" ht="12.75">
      <c r="A56" s="6" t="s">
        <v>52</v>
      </c>
    </row>
  </sheetData>
  <sheetProtection/>
  <mergeCells count="6">
    <mergeCell ref="C28:D28"/>
    <mergeCell ref="C32:D32"/>
    <mergeCell ref="C33:D33"/>
    <mergeCell ref="C34:D34"/>
    <mergeCell ref="C35:D35"/>
    <mergeCell ref="C37:D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Giuseppe Toscano</cp:lastModifiedBy>
  <dcterms:created xsi:type="dcterms:W3CDTF">2007-12-01T13:39:13Z</dcterms:created>
  <dcterms:modified xsi:type="dcterms:W3CDTF">2012-11-28T13:32:52Z</dcterms:modified>
  <cp:category/>
  <cp:version/>
  <cp:contentType/>
  <cp:contentStatus/>
</cp:coreProperties>
</file>