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K138" i="1" l="1"/>
  <c r="D133" i="1"/>
  <c r="K142" i="1" l="1"/>
  <c r="K132" i="1"/>
  <c r="D131" i="1"/>
  <c r="D141" i="1" l="1"/>
  <c r="D144" i="1" s="1"/>
  <c r="D147" i="1" s="1"/>
  <c r="P137" i="1" s="1"/>
  <c r="P143" i="1" s="1"/>
  <c r="P146" i="1" s="1"/>
  <c r="D23" i="1"/>
  <c r="D157" i="1" l="1"/>
  <c r="K165" i="1"/>
  <c r="D155" i="1"/>
  <c r="K118" i="1"/>
  <c r="D110" i="1"/>
  <c r="K108" i="1"/>
  <c r="D108" i="1"/>
  <c r="D117" i="1" l="1"/>
  <c r="D120" i="1" s="1"/>
  <c r="D123" i="1" s="1"/>
  <c r="P114" i="1" s="1"/>
  <c r="P118" i="1" s="1"/>
  <c r="D164" i="1"/>
  <c r="D167" i="1" s="1"/>
  <c r="K71" i="1"/>
  <c r="D97" i="1" s="1"/>
  <c r="D71" i="1"/>
  <c r="D75" i="1" s="1"/>
  <c r="J93" i="1" s="1"/>
  <c r="J99" i="1" s="1"/>
  <c r="D47" i="1"/>
  <c r="Q39" i="1" s="1"/>
  <c r="Q47" i="1" s="1"/>
  <c r="D89" i="1"/>
  <c r="D84" i="1"/>
  <c r="D99" i="1" l="1"/>
  <c r="D169" i="1"/>
  <c r="D170" i="1" s="1"/>
  <c r="P163" i="1"/>
  <c r="K32" i="1"/>
  <c r="K47" i="1" s="1"/>
  <c r="Q15" i="1"/>
  <c r="Q23" i="1" s="1"/>
  <c r="K8" i="1"/>
  <c r="K23" i="1" s="1"/>
  <c r="P167" i="1" l="1"/>
</calcChain>
</file>

<file path=xl/sharedStrings.xml><?xml version="1.0" encoding="utf-8"?>
<sst xmlns="http://schemas.openxmlformats.org/spreadsheetml/2006/main" count="202" uniqueCount="90">
  <si>
    <t>CONTO ECONOMICO</t>
  </si>
  <si>
    <t>Fatturato</t>
  </si>
  <si>
    <t>Costo del venduto</t>
  </si>
  <si>
    <t>Acquisti</t>
  </si>
  <si>
    <t>Rimanenze p. finiti</t>
  </si>
  <si>
    <t>Oneri finanziari</t>
  </si>
  <si>
    <t>Costo manodopera</t>
  </si>
  <si>
    <t>Ammortamenti 2009</t>
  </si>
  <si>
    <t>Oneri tributari</t>
  </si>
  <si>
    <t>ATTIVITA'</t>
  </si>
  <si>
    <t>PASSIVITA' E PATRIMONIO NETTO</t>
  </si>
  <si>
    <t>Impianti</t>
  </si>
  <si>
    <t>Ammortamenti</t>
  </si>
  <si>
    <t>Immobilizzazioni nette</t>
  </si>
  <si>
    <t>Crediti vs clienti</t>
  </si>
  <si>
    <t>Cassa</t>
  </si>
  <si>
    <t>Debiti vs fornitori</t>
  </si>
  <si>
    <t xml:space="preserve">Debiti TFR </t>
  </si>
  <si>
    <t>Debiti finanziari</t>
  </si>
  <si>
    <t>Riserve</t>
  </si>
  <si>
    <t>Partecipazioni</t>
  </si>
  <si>
    <t>Capitale sociale</t>
  </si>
  <si>
    <t>Utile</t>
  </si>
  <si>
    <t>Rimanenze prodotti</t>
  </si>
  <si>
    <t>Proventi finanziari</t>
  </si>
  <si>
    <t>Scorte iniziali</t>
  </si>
  <si>
    <t>RICAVI</t>
  </si>
  <si>
    <t>COSTO DEL VENDUTO</t>
  </si>
  <si>
    <t>Acquisti mp</t>
  </si>
  <si>
    <t>Rimanenze</t>
  </si>
  <si>
    <t>Stipendi</t>
  </si>
  <si>
    <t>Energia</t>
  </si>
  <si>
    <t>Affitti passivi</t>
  </si>
  <si>
    <t>Acc. TFR</t>
  </si>
  <si>
    <t>Acc. Svalutazione Crediti</t>
  </si>
  <si>
    <t>REDDITO OPERATIVO</t>
  </si>
  <si>
    <t>Interessi passivi</t>
  </si>
  <si>
    <t>REDDITO NETTO</t>
  </si>
  <si>
    <t>FLUSSI DI CASSA</t>
  </si>
  <si>
    <t>ENTRATE CORRENTI</t>
  </si>
  <si>
    <t>Incassi vendita prodotti</t>
  </si>
  <si>
    <t>USCITE CORRENTI</t>
  </si>
  <si>
    <t>Materie prime</t>
  </si>
  <si>
    <t>FLUSSI CORRENTI</t>
  </si>
  <si>
    <t>INVESTIMENTI</t>
  </si>
  <si>
    <t>Attrezzature</t>
  </si>
  <si>
    <t>FINANZIAMENTI</t>
  </si>
  <si>
    <t>Mutui</t>
  </si>
  <si>
    <t xml:space="preserve">Affitti </t>
  </si>
  <si>
    <t>IMMOBILIZZAZIONI NETTE</t>
  </si>
  <si>
    <t>Fondo rischi</t>
  </si>
  <si>
    <t>CREDITI NETTI</t>
  </si>
  <si>
    <t>Iva ns credito</t>
  </si>
  <si>
    <t>Risconti attivi</t>
  </si>
  <si>
    <t>Fondi liquidi</t>
  </si>
  <si>
    <t>TOTALE ATTIVO</t>
  </si>
  <si>
    <t>Debiti TFR</t>
  </si>
  <si>
    <t>Iva debito</t>
  </si>
  <si>
    <t>Ratei passivi</t>
  </si>
  <si>
    <t>TOTALE PASSIVO</t>
  </si>
  <si>
    <t>Costo lavoro</t>
  </si>
  <si>
    <t>Imposte</t>
  </si>
  <si>
    <t>Costi amministrativi</t>
  </si>
  <si>
    <t>Scorte prodotti</t>
  </si>
  <si>
    <t>Fondo TFR</t>
  </si>
  <si>
    <t xml:space="preserve">Oneri </t>
  </si>
  <si>
    <t>Valore impianti</t>
  </si>
  <si>
    <t>Crediti clienti</t>
  </si>
  <si>
    <t>Debiti forn</t>
  </si>
  <si>
    <t>Titoli</t>
  </si>
  <si>
    <t xml:space="preserve">
660</t>
  </si>
  <si>
    <t>Ricavi/Fatturato</t>
  </si>
  <si>
    <t>Plusvalenza ordinaria</t>
  </si>
  <si>
    <t>VALORE DELLA PRODUZIONE</t>
  </si>
  <si>
    <t>Debiti m-l termine</t>
  </si>
  <si>
    <t>Var prod magazzino</t>
  </si>
  <si>
    <t>TOT. ATTIVO</t>
  </si>
  <si>
    <t>TOT. PASSIVO</t>
  </si>
  <si>
    <t>UTILE LORDO</t>
  </si>
  <si>
    <t>UTILE NETTO</t>
  </si>
  <si>
    <t>Ricavi</t>
  </si>
  <si>
    <t xml:space="preserve">Interessi </t>
  </si>
  <si>
    <t>Rateo passivo</t>
  </si>
  <si>
    <t>Risconto attivo</t>
  </si>
  <si>
    <t>Affitto</t>
  </si>
  <si>
    <t>Utile anno prec.</t>
  </si>
  <si>
    <t>Esercizio n. 1</t>
  </si>
  <si>
    <t>Esercizio n 2</t>
  </si>
  <si>
    <t>Esercizio n 4</t>
  </si>
  <si>
    <t>Esercizio n.3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</si>
</sst>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tabSelected="1" topLeftCell="A133" zoomScale="85" zoomScaleNormal="85" workbookViewId="0">
      <selection activeCell="A144" sqref="A144"/>
    </sheetView>
  </sheetViews>
  <sheetFormatPr defaultRowHeight="15" x14ac:dyDescent="0.25"/>
  <cols>
    <col min="1" max="1" width="26.5703125" bestFit="1" customWidth="1"/>
  </cols>
  <sheetData>
    <row r="1" spans="1:17" ht="31.5" x14ac:dyDescent="0.25">
      <c r="A1" s="4" t="s">
        <v>86</v>
      </c>
    </row>
    <row r="3" spans="1:17" x14ac:dyDescent="0.25">
      <c r="A3" t="s">
        <v>0</v>
      </c>
      <c r="H3" t="s">
        <v>9</v>
      </c>
      <c r="N3" t="s">
        <v>10</v>
      </c>
    </row>
    <row r="4" spans="1:17" x14ac:dyDescent="0.25">
      <c r="A4" t="s">
        <v>1</v>
      </c>
      <c r="D4">
        <v>2500</v>
      </c>
      <c r="H4" t="s">
        <v>11</v>
      </c>
      <c r="K4">
        <v>3000</v>
      </c>
      <c r="N4" t="s">
        <v>16</v>
      </c>
      <c r="Q4">
        <v>400</v>
      </c>
    </row>
    <row r="5" spans="1:17" x14ac:dyDescent="0.25">
      <c r="A5" t="s">
        <v>4</v>
      </c>
      <c r="D5">
        <v>700</v>
      </c>
      <c r="H5" t="s">
        <v>12</v>
      </c>
      <c r="K5">
        <v>500</v>
      </c>
    </row>
    <row r="6" spans="1:17" x14ac:dyDescent="0.25">
      <c r="A6" t="s">
        <v>25</v>
      </c>
      <c r="D6">
        <v>500</v>
      </c>
    </row>
    <row r="7" spans="1:17" x14ac:dyDescent="0.25">
      <c r="A7" t="s">
        <v>24</v>
      </c>
      <c r="D7">
        <v>800</v>
      </c>
      <c r="N7" t="s">
        <v>17</v>
      </c>
      <c r="Q7">
        <v>700</v>
      </c>
    </row>
    <row r="8" spans="1:17" x14ac:dyDescent="0.25">
      <c r="H8" t="s">
        <v>13</v>
      </c>
      <c r="K8">
        <f>K4-K5</f>
        <v>2500</v>
      </c>
    </row>
    <row r="9" spans="1:17" x14ac:dyDescent="0.25">
      <c r="N9" t="s">
        <v>18</v>
      </c>
      <c r="Q9">
        <v>600</v>
      </c>
    </row>
    <row r="10" spans="1:17" x14ac:dyDescent="0.25">
      <c r="A10" t="s">
        <v>2</v>
      </c>
    </row>
    <row r="11" spans="1:17" x14ac:dyDescent="0.25">
      <c r="N11" t="s">
        <v>19</v>
      </c>
      <c r="Q11">
        <v>300</v>
      </c>
    </row>
    <row r="12" spans="1:17" x14ac:dyDescent="0.25">
      <c r="A12" t="s">
        <v>3</v>
      </c>
      <c r="D12">
        <v>600</v>
      </c>
      <c r="H12" t="s">
        <v>14</v>
      </c>
      <c r="K12">
        <v>400</v>
      </c>
    </row>
    <row r="13" spans="1:17" x14ac:dyDescent="0.25">
      <c r="N13" t="s">
        <v>21</v>
      </c>
      <c r="Q13">
        <v>1500</v>
      </c>
    </row>
    <row r="14" spans="1:17" x14ac:dyDescent="0.25">
      <c r="A14" t="s">
        <v>5</v>
      </c>
      <c r="D14">
        <v>300</v>
      </c>
      <c r="H14" t="s">
        <v>23</v>
      </c>
      <c r="K14">
        <v>700</v>
      </c>
    </row>
    <row r="15" spans="1:17" x14ac:dyDescent="0.25">
      <c r="N15" t="s">
        <v>22</v>
      </c>
      <c r="Q15">
        <f>D23</f>
        <v>600</v>
      </c>
    </row>
    <row r="16" spans="1:17" x14ac:dyDescent="0.25">
      <c r="A16" t="s">
        <v>6</v>
      </c>
      <c r="D16">
        <v>900</v>
      </c>
      <c r="H16" t="s">
        <v>15</v>
      </c>
      <c r="K16">
        <v>200</v>
      </c>
    </row>
    <row r="18" spans="1:17" x14ac:dyDescent="0.25">
      <c r="A18" t="s">
        <v>7</v>
      </c>
      <c r="D18">
        <v>500</v>
      </c>
      <c r="H18" t="s">
        <v>20</v>
      </c>
      <c r="K18">
        <v>300</v>
      </c>
    </row>
    <row r="20" spans="1:17" x14ac:dyDescent="0.25">
      <c r="A20" t="s">
        <v>8</v>
      </c>
      <c r="D20">
        <v>600</v>
      </c>
    </row>
    <row r="23" spans="1:17" x14ac:dyDescent="0.25">
      <c r="D23">
        <f>D4+D5-D6+D7-D12-D14-D16-D18-D20</f>
        <v>600</v>
      </c>
      <c r="K23">
        <f>K8+K12+K14+K16+K18</f>
        <v>4100</v>
      </c>
      <c r="Q23">
        <f>Q4+Q7+Q9+Q11+Q13+Q15</f>
        <v>4100</v>
      </c>
    </row>
    <row r="27" spans="1:17" x14ac:dyDescent="0.25">
      <c r="A27" t="s">
        <v>0</v>
      </c>
      <c r="H27" t="s">
        <v>9</v>
      </c>
      <c r="N27" t="s">
        <v>10</v>
      </c>
    </row>
    <row r="28" spans="1:17" x14ac:dyDescent="0.25">
      <c r="A28" t="s">
        <v>1</v>
      </c>
      <c r="D28">
        <v>6000</v>
      </c>
      <c r="H28" t="s">
        <v>11</v>
      </c>
      <c r="K28">
        <v>3800</v>
      </c>
      <c r="N28" t="s">
        <v>16</v>
      </c>
      <c r="Q28">
        <v>200</v>
      </c>
    </row>
    <row r="29" spans="1:17" x14ac:dyDescent="0.25">
      <c r="A29" t="s">
        <v>4</v>
      </c>
      <c r="D29">
        <v>1200</v>
      </c>
      <c r="H29" t="s">
        <v>12</v>
      </c>
      <c r="K29">
        <v>800</v>
      </c>
    </row>
    <row r="30" spans="1:17" x14ac:dyDescent="0.25">
      <c r="A30" t="s">
        <v>25</v>
      </c>
      <c r="D30">
        <v>1500</v>
      </c>
    </row>
    <row r="31" spans="1:17" x14ac:dyDescent="0.25">
      <c r="A31" t="s">
        <v>24</v>
      </c>
      <c r="D31">
        <v>700</v>
      </c>
      <c r="N31" t="s">
        <v>17</v>
      </c>
      <c r="Q31">
        <v>800</v>
      </c>
    </row>
    <row r="32" spans="1:17" x14ac:dyDescent="0.25">
      <c r="H32" t="s">
        <v>13</v>
      </c>
      <c r="K32">
        <f>K28-K29</f>
        <v>3000</v>
      </c>
    </row>
    <row r="33" spans="1:17" x14ac:dyDescent="0.25">
      <c r="N33" t="s">
        <v>18</v>
      </c>
      <c r="Q33">
        <v>400</v>
      </c>
    </row>
    <row r="34" spans="1:17" x14ac:dyDescent="0.25">
      <c r="A34" t="s">
        <v>2</v>
      </c>
    </row>
    <row r="35" spans="1:17" x14ac:dyDescent="0.25">
      <c r="N35" t="s">
        <v>19</v>
      </c>
      <c r="Q35">
        <v>600</v>
      </c>
    </row>
    <row r="36" spans="1:17" x14ac:dyDescent="0.25">
      <c r="A36" t="s">
        <v>3</v>
      </c>
      <c r="D36">
        <v>1200</v>
      </c>
      <c r="H36" t="s">
        <v>14</v>
      </c>
      <c r="K36">
        <v>800</v>
      </c>
    </row>
    <row r="37" spans="1:17" x14ac:dyDescent="0.25">
      <c r="N37" t="s">
        <v>21</v>
      </c>
      <c r="Q37">
        <v>3000</v>
      </c>
    </row>
    <row r="38" spans="1:17" x14ac:dyDescent="0.25">
      <c r="A38" t="s">
        <v>5</v>
      </c>
      <c r="D38">
        <v>800</v>
      </c>
      <c r="H38" t="s">
        <v>23</v>
      </c>
      <c r="K38">
        <v>1200</v>
      </c>
    </row>
    <row r="39" spans="1:17" x14ac:dyDescent="0.25">
      <c r="N39" t="s">
        <v>22</v>
      </c>
      <c r="Q39">
        <f>D47</f>
        <v>1200</v>
      </c>
    </row>
    <row r="40" spans="1:17" x14ac:dyDescent="0.25">
      <c r="A40" t="s">
        <v>6</v>
      </c>
      <c r="D40">
        <v>1600</v>
      </c>
      <c r="H40" t="s">
        <v>15</v>
      </c>
      <c r="K40">
        <v>300</v>
      </c>
    </row>
    <row r="42" spans="1:17" x14ac:dyDescent="0.25">
      <c r="A42" t="s">
        <v>7</v>
      </c>
      <c r="D42">
        <v>800</v>
      </c>
      <c r="H42" t="s">
        <v>20</v>
      </c>
      <c r="K42">
        <v>900</v>
      </c>
    </row>
    <row r="44" spans="1:17" x14ac:dyDescent="0.25">
      <c r="A44" t="s">
        <v>8</v>
      </c>
      <c r="D44">
        <v>800</v>
      </c>
    </row>
    <row r="47" spans="1:17" x14ac:dyDescent="0.25">
      <c r="D47">
        <f>D28+D29-D30+D31-D36-D38-D40-D42-D44</f>
        <v>1200</v>
      </c>
      <c r="K47">
        <f>K32+K36+K38+K40+K42</f>
        <v>6200</v>
      </c>
      <c r="Q47">
        <f>Q28+Q31+Q33+Q35+Q37+Q39</f>
        <v>6200</v>
      </c>
    </row>
    <row r="50" spans="1:11" x14ac:dyDescent="0.25">
      <c r="A50" s="3" t="s">
        <v>87</v>
      </c>
    </row>
    <row r="52" spans="1:11" x14ac:dyDescent="0.25">
      <c r="A52" t="s">
        <v>0</v>
      </c>
      <c r="G52" t="s">
        <v>38</v>
      </c>
    </row>
    <row r="53" spans="1:11" x14ac:dyDescent="0.25">
      <c r="A53" t="s">
        <v>26</v>
      </c>
      <c r="D53">
        <v>75000</v>
      </c>
      <c r="G53" t="s">
        <v>39</v>
      </c>
    </row>
    <row r="54" spans="1:11" x14ac:dyDescent="0.25">
      <c r="G54" t="s">
        <v>40</v>
      </c>
      <c r="K54">
        <v>30000</v>
      </c>
    </row>
    <row r="55" spans="1:11" x14ac:dyDescent="0.25">
      <c r="A55" t="s">
        <v>27</v>
      </c>
    </row>
    <row r="56" spans="1:11" x14ac:dyDescent="0.25">
      <c r="A56" t="s">
        <v>28</v>
      </c>
      <c r="D56">
        <v>18000</v>
      </c>
      <c r="G56" t="s">
        <v>41</v>
      </c>
    </row>
    <row r="57" spans="1:11" x14ac:dyDescent="0.25">
      <c r="A57" t="s">
        <v>29</v>
      </c>
      <c r="D57">
        <v>2000</v>
      </c>
      <c r="G57" t="s">
        <v>42</v>
      </c>
      <c r="K57">
        <v>12000</v>
      </c>
    </row>
    <row r="58" spans="1:11" x14ac:dyDescent="0.25">
      <c r="G58" t="s">
        <v>30</v>
      </c>
      <c r="K58">
        <v>20000</v>
      </c>
    </row>
    <row r="59" spans="1:11" x14ac:dyDescent="0.25">
      <c r="A59" t="s">
        <v>30</v>
      </c>
      <c r="D59">
        <v>20000</v>
      </c>
      <c r="G59" t="s">
        <v>31</v>
      </c>
      <c r="K59">
        <v>1600</v>
      </c>
    </row>
    <row r="60" spans="1:11" x14ac:dyDescent="0.25">
      <c r="G60" t="s">
        <v>48</v>
      </c>
      <c r="K60">
        <v>18000</v>
      </c>
    </row>
    <row r="61" spans="1:11" x14ac:dyDescent="0.25">
      <c r="A61" t="s">
        <v>31</v>
      </c>
      <c r="D61">
        <v>1200</v>
      </c>
    </row>
    <row r="62" spans="1:11" x14ac:dyDescent="0.25">
      <c r="G62" t="s">
        <v>43</v>
      </c>
    </row>
    <row r="63" spans="1:11" x14ac:dyDescent="0.25">
      <c r="A63" t="s">
        <v>32</v>
      </c>
      <c r="D63">
        <v>13500</v>
      </c>
    </row>
    <row r="64" spans="1:11" x14ac:dyDescent="0.25">
      <c r="G64" t="s">
        <v>44</v>
      </c>
    </row>
    <row r="65" spans="1:21" x14ac:dyDescent="0.25">
      <c r="A65" t="s">
        <v>12</v>
      </c>
      <c r="D65">
        <v>5000</v>
      </c>
      <c r="G65" t="s">
        <v>45</v>
      </c>
      <c r="K65">
        <v>48000</v>
      </c>
    </row>
    <row r="67" spans="1:21" ht="30" x14ac:dyDescent="0.25">
      <c r="A67" t="s">
        <v>33</v>
      </c>
      <c r="D67">
        <v>5000</v>
      </c>
      <c r="G67" t="s">
        <v>46</v>
      </c>
      <c r="T67" s="1" t="s">
        <v>70</v>
      </c>
      <c r="U67">
        <v>1</v>
      </c>
    </row>
    <row r="68" spans="1:21" x14ac:dyDescent="0.25">
      <c r="G68" t="s">
        <v>21</v>
      </c>
      <c r="K68">
        <v>100000</v>
      </c>
    </row>
    <row r="69" spans="1:21" x14ac:dyDescent="0.25">
      <c r="A69" t="s">
        <v>34</v>
      </c>
      <c r="D69">
        <v>1200</v>
      </c>
      <c r="G69" t="s">
        <v>47</v>
      </c>
      <c r="K69">
        <v>50000</v>
      </c>
    </row>
    <row r="71" spans="1:21" x14ac:dyDescent="0.25">
      <c r="A71" t="s">
        <v>35</v>
      </c>
      <c r="D71">
        <f>D53-D56+D57-D59-D61-D63-D65-D67-D69</f>
        <v>13100</v>
      </c>
      <c r="G71" t="s">
        <v>38</v>
      </c>
      <c r="K71">
        <f>K54-K57-K58-K59-K60-K65+K68+K69</f>
        <v>80400</v>
      </c>
    </row>
    <row r="73" spans="1:21" x14ac:dyDescent="0.25">
      <c r="A73" t="s">
        <v>36</v>
      </c>
      <c r="D73">
        <v>525</v>
      </c>
    </row>
    <row r="75" spans="1:21" x14ac:dyDescent="0.25">
      <c r="A75" t="s">
        <v>37</v>
      </c>
      <c r="D75">
        <f>D71-D73</f>
        <v>12575</v>
      </c>
    </row>
    <row r="80" spans="1:21" x14ac:dyDescent="0.25">
      <c r="A80" t="s">
        <v>9</v>
      </c>
      <c r="G80" t="s">
        <v>10</v>
      </c>
    </row>
    <row r="81" spans="1:10" x14ac:dyDescent="0.25">
      <c r="A81" t="s">
        <v>45</v>
      </c>
      <c r="D81">
        <v>40000</v>
      </c>
      <c r="G81" t="s">
        <v>16</v>
      </c>
      <c r="J81">
        <v>9600</v>
      </c>
    </row>
    <row r="82" spans="1:10" x14ac:dyDescent="0.25">
      <c r="A82" t="s">
        <v>12</v>
      </c>
      <c r="D82">
        <v>5000</v>
      </c>
    </row>
    <row r="83" spans="1:10" x14ac:dyDescent="0.25">
      <c r="G83" t="s">
        <v>47</v>
      </c>
      <c r="J83">
        <v>50000</v>
      </c>
    </row>
    <row r="84" spans="1:10" x14ac:dyDescent="0.25">
      <c r="A84" t="s">
        <v>49</v>
      </c>
      <c r="D84">
        <f>D81-D82</f>
        <v>35000</v>
      </c>
    </row>
    <row r="85" spans="1:10" x14ac:dyDescent="0.25">
      <c r="G85" t="s">
        <v>56</v>
      </c>
      <c r="J85">
        <v>5000</v>
      </c>
    </row>
    <row r="86" spans="1:10" x14ac:dyDescent="0.25">
      <c r="A86" t="s">
        <v>14</v>
      </c>
      <c r="D86">
        <v>60000</v>
      </c>
    </row>
    <row r="87" spans="1:10" x14ac:dyDescent="0.25">
      <c r="A87" t="s">
        <v>50</v>
      </c>
      <c r="D87">
        <v>1200</v>
      </c>
      <c r="G87" t="s">
        <v>57</v>
      </c>
      <c r="J87">
        <v>15000</v>
      </c>
    </row>
    <row r="89" spans="1:10" x14ac:dyDescent="0.25">
      <c r="A89" t="s">
        <v>51</v>
      </c>
      <c r="D89">
        <f>D86-D87</f>
        <v>58800</v>
      </c>
      <c r="G89" t="s">
        <v>58</v>
      </c>
      <c r="J89">
        <v>525</v>
      </c>
    </row>
    <row r="91" spans="1:10" x14ac:dyDescent="0.25">
      <c r="A91" t="s">
        <v>52</v>
      </c>
      <c r="D91">
        <v>11600</v>
      </c>
      <c r="G91" t="s">
        <v>21</v>
      </c>
      <c r="J91">
        <v>100000</v>
      </c>
    </row>
    <row r="93" spans="1:10" x14ac:dyDescent="0.25">
      <c r="A93" t="s">
        <v>23</v>
      </c>
      <c r="D93">
        <v>2000</v>
      </c>
      <c r="G93" t="s">
        <v>22</v>
      </c>
      <c r="J93">
        <f>D75</f>
        <v>12575</v>
      </c>
    </row>
    <row r="95" spans="1:10" x14ac:dyDescent="0.25">
      <c r="A95" t="s">
        <v>53</v>
      </c>
      <c r="D95">
        <v>4900</v>
      </c>
    </row>
    <row r="97" spans="1:16" x14ac:dyDescent="0.25">
      <c r="A97" t="s">
        <v>54</v>
      </c>
      <c r="D97">
        <f>K71</f>
        <v>80400</v>
      </c>
    </row>
    <row r="99" spans="1:16" x14ac:dyDescent="0.25">
      <c r="A99" t="s">
        <v>55</v>
      </c>
      <c r="D99">
        <f>D84+D89+D91+D93+D95+D97</f>
        <v>192700</v>
      </c>
      <c r="G99" t="s">
        <v>59</v>
      </c>
      <c r="J99">
        <f>J81+J83+J85+J87+J89+J91+J93</f>
        <v>192700</v>
      </c>
    </row>
    <row r="102" spans="1:16" x14ac:dyDescent="0.25">
      <c r="A102" s="3" t="s">
        <v>88</v>
      </c>
    </row>
    <row r="104" spans="1:16" ht="18.75" x14ac:dyDescent="0.3">
      <c r="A104" s="2" t="s">
        <v>0</v>
      </c>
      <c r="B104" s="2"/>
      <c r="H104" s="2" t="s">
        <v>9</v>
      </c>
      <c r="I104" s="2"/>
      <c r="J104" s="2"/>
      <c r="K104" s="2"/>
      <c r="L104" s="2"/>
      <c r="M104" s="2"/>
      <c r="N104" s="2" t="s">
        <v>10</v>
      </c>
      <c r="O104" s="2"/>
      <c r="P104" s="2"/>
    </row>
    <row r="106" spans="1:16" x14ac:dyDescent="0.25">
      <c r="A106" t="s">
        <v>71</v>
      </c>
      <c r="D106">
        <v>2672</v>
      </c>
      <c r="H106" t="s">
        <v>66</v>
      </c>
      <c r="K106">
        <v>263</v>
      </c>
      <c r="N106" s="3" t="s">
        <v>68</v>
      </c>
      <c r="O106" s="3"/>
      <c r="P106" s="3">
        <v>547</v>
      </c>
    </row>
    <row r="107" spans="1:16" x14ac:dyDescent="0.25">
      <c r="A107" t="s">
        <v>72</v>
      </c>
      <c r="D107">
        <v>6</v>
      </c>
      <c r="H107" t="s">
        <v>12</v>
      </c>
      <c r="K107">
        <v>13</v>
      </c>
      <c r="N107" s="3"/>
      <c r="O107" s="3"/>
      <c r="P107" s="3"/>
    </row>
    <row r="108" spans="1:16" x14ac:dyDescent="0.25">
      <c r="A108" s="3" t="s">
        <v>73</v>
      </c>
      <c r="B108" s="3"/>
      <c r="C108" s="3"/>
      <c r="D108" s="3">
        <f>D106+D107</f>
        <v>2678</v>
      </c>
      <c r="H108" s="3" t="s">
        <v>13</v>
      </c>
      <c r="I108" s="3"/>
      <c r="J108" s="3"/>
      <c r="K108" s="3">
        <f>K106-K107</f>
        <v>250</v>
      </c>
      <c r="N108" s="3" t="s">
        <v>74</v>
      </c>
      <c r="O108" s="3"/>
      <c r="P108" s="3">
        <v>400</v>
      </c>
    </row>
    <row r="109" spans="1:16" x14ac:dyDescent="0.25">
      <c r="N109" s="3"/>
      <c r="O109" s="3"/>
      <c r="P109" s="3"/>
    </row>
    <row r="110" spans="1:16" x14ac:dyDescent="0.25">
      <c r="A110" s="3" t="s">
        <v>27</v>
      </c>
      <c r="B110" s="3"/>
      <c r="C110" s="3"/>
      <c r="D110" s="3">
        <f>D111-D112+D113+D114+D115</f>
        <v>2295</v>
      </c>
      <c r="H110" s="3" t="s">
        <v>67</v>
      </c>
      <c r="I110" s="3"/>
      <c r="J110" s="3"/>
      <c r="K110" s="3">
        <v>874</v>
      </c>
      <c r="N110" s="3" t="s">
        <v>64</v>
      </c>
      <c r="O110" s="3"/>
      <c r="P110" s="3">
        <v>5</v>
      </c>
    </row>
    <row r="111" spans="1:16" x14ac:dyDescent="0.25">
      <c r="A111" t="s">
        <v>3</v>
      </c>
      <c r="D111">
        <v>1630</v>
      </c>
      <c r="H111" s="3"/>
      <c r="I111" s="3"/>
      <c r="J111" s="3"/>
      <c r="K111" s="3"/>
      <c r="N111" s="3"/>
      <c r="O111" s="3"/>
      <c r="P111" s="3"/>
    </row>
    <row r="112" spans="1:16" x14ac:dyDescent="0.25">
      <c r="A112" t="s">
        <v>75</v>
      </c>
      <c r="D112">
        <v>4</v>
      </c>
      <c r="H112" s="3" t="s">
        <v>63</v>
      </c>
      <c r="I112" s="3"/>
      <c r="J112" s="3"/>
      <c r="K112" s="3">
        <v>218</v>
      </c>
      <c r="N112" s="3" t="s">
        <v>19</v>
      </c>
      <c r="O112" s="3"/>
      <c r="P112" s="3">
        <v>25</v>
      </c>
    </row>
    <row r="113" spans="1:16" x14ac:dyDescent="0.25">
      <c r="A113" t="s">
        <v>60</v>
      </c>
      <c r="D113">
        <v>102</v>
      </c>
      <c r="H113" s="3"/>
      <c r="I113" s="3"/>
      <c r="J113" s="3"/>
      <c r="K113" s="3"/>
      <c r="N113" s="3"/>
      <c r="O113" s="3"/>
      <c r="P113" s="3"/>
    </row>
    <row r="114" spans="1:16" x14ac:dyDescent="0.25">
      <c r="A114" t="s">
        <v>12</v>
      </c>
      <c r="D114">
        <v>13</v>
      </c>
      <c r="H114" s="3" t="s">
        <v>15</v>
      </c>
      <c r="I114" s="3"/>
      <c r="J114" s="3"/>
      <c r="K114" s="3">
        <v>45</v>
      </c>
      <c r="N114" s="3" t="s">
        <v>22</v>
      </c>
      <c r="O114" s="3"/>
      <c r="P114" s="3">
        <f>D123</f>
        <v>280</v>
      </c>
    </row>
    <row r="115" spans="1:16" x14ac:dyDescent="0.25">
      <c r="A115" t="s">
        <v>62</v>
      </c>
      <c r="D115">
        <v>554</v>
      </c>
      <c r="H115" s="3"/>
      <c r="I115" s="3"/>
      <c r="J115" s="3"/>
      <c r="K115" s="3"/>
      <c r="N115" s="3"/>
      <c r="O115" s="3"/>
      <c r="P115" s="3"/>
    </row>
    <row r="116" spans="1:16" x14ac:dyDescent="0.25">
      <c r="H116" s="3" t="s">
        <v>69</v>
      </c>
      <c r="I116" s="3"/>
      <c r="J116" s="3"/>
      <c r="K116" s="3">
        <v>70</v>
      </c>
      <c r="N116" s="3" t="s">
        <v>21</v>
      </c>
      <c r="O116" s="3"/>
      <c r="P116" s="3">
        <v>200</v>
      </c>
    </row>
    <row r="117" spans="1:16" x14ac:dyDescent="0.25">
      <c r="A117" s="3" t="s">
        <v>35</v>
      </c>
      <c r="B117" s="3"/>
      <c r="C117" s="3"/>
      <c r="D117" s="3">
        <f>D108-D110</f>
        <v>383</v>
      </c>
      <c r="N117" s="3"/>
      <c r="O117" s="3"/>
      <c r="P117" s="3"/>
    </row>
    <row r="118" spans="1:16" x14ac:dyDescent="0.25">
      <c r="H118" s="3" t="s">
        <v>76</v>
      </c>
      <c r="I118" s="3"/>
      <c r="J118" s="3"/>
      <c r="K118" s="3">
        <f>K112+K106-K107+K110+K114+K116</f>
        <v>1457</v>
      </c>
      <c r="N118" s="3" t="s">
        <v>77</v>
      </c>
      <c r="O118" s="3"/>
      <c r="P118" s="3">
        <f>P110+P108+P112+P106+P114+P116</f>
        <v>1457</v>
      </c>
    </row>
    <row r="119" spans="1:16" x14ac:dyDescent="0.25">
      <c r="A119" t="s">
        <v>65</v>
      </c>
      <c r="D119">
        <v>93</v>
      </c>
    </row>
    <row r="120" spans="1:16" x14ac:dyDescent="0.25">
      <c r="A120" s="3" t="s">
        <v>78</v>
      </c>
      <c r="B120" s="3"/>
      <c r="C120" s="3"/>
      <c r="D120" s="3">
        <f>D117-D119</f>
        <v>290</v>
      </c>
    </row>
    <row r="122" spans="1:16" x14ac:dyDescent="0.25">
      <c r="A122" t="s">
        <v>61</v>
      </c>
      <c r="D122">
        <v>10</v>
      </c>
    </row>
    <row r="123" spans="1:16" x14ac:dyDescent="0.25">
      <c r="A123" s="3" t="s">
        <v>79</v>
      </c>
      <c r="B123" s="3"/>
      <c r="C123" s="3"/>
      <c r="D123" s="3">
        <f>D120-D122</f>
        <v>280</v>
      </c>
    </row>
    <row r="127" spans="1:16" ht="18.75" x14ac:dyDescent="0.3">
      <c r="A127" s="2" t="s">
        <v>0</v>
      </c>
      <c r="B127" s="2"/>
      <c r="H127" s="2" t="s">
        <v>9</v>
      </c>
      <c r="I127" s="2"/>
      <c r="J127" s="2"/>
      <c r="K127" s="2"/>
      <c r="L127" s="2"/>
      <c r="M127" s="2"/>
      <c r="N127" s="2" t="s">
        <v>10</v>
      </c>
      <c r="O127" s="2"/>
      <c r="P127" s="2"/>
    </row>
    <row r="129" spans="1:16" x14ac:dyDescent="0.25">
      <c r="A129" t="s">
        <v>71</v>
      </c>
      <c r="D129">
        <v>1884</v>
      </c>
      <c r="H129" t="s">
        <v>66</v>
      </c>
      <c r="K129">
        <v>497</v>
      </c>
      <c r="N129" s="3" t="s">
        <v>68</v>
      </c>
      <c r="O129" s="3"/>
      <c r="P129" s="3">
        <v>933</v>
      </c>
    </row>
    <row r="130" spans="1:16" x14ac:dyDescent="0.25">
      <c r="A130" t="s">
        <v>72</v>
      </c>
      <c r="D130">
        <v>0</v>
      </c>
      <c r="H130" t="s">
        <v>12</v>
      </c>
      <c r="K130">
        <v>33</v>
      </c>
      <c r="N130" s="3"/>
      <c r="O130" s="3"/>
      <c r="P130" s="3"/>
    </row>
    <row r="131" spans="1:16" x14ac:dyDescent="0.25">
      <c r="A131" s="3" t="s">
        <v>73</v>
      </c>
      <c r="B131" s="3"/>
      <c r="C131" s="3"/>
      <c r="D131" s="3">
        <f>D129+D130</f>
        <v>1884</v>
      </c>
      <c r="N131" s="3" t="s">
        <v>74</v>
      </c>
      <c r="O131" s="3"/>
      <c r="P131" s="3">
        <v>376</v>
      </c>
    </row>
    <row r="132" spans="1:16" x14ac:dyDescent="0.25">
      <c r="H132" s="3" t="s">
        <v>13</v>
      </c>
      <c r="I132" s="3"/>
      <c r="J132" s="3"/>
      <c r="K132" s="3">
        <f>K129-K130</f>
        <v>464</v>
      </c>
      <c r="N132" s="3"/>
      <c r="O132" s="3"/>
      <c r="P132" s="3"/>
    </row>
    <row r="133" spans="1:16" x14ac:dyDescent="0.25">
      <c r="A133" s="3" t="s">
        <v>27</v>
      </c>
      <c r="B133" s="3"/>
      <c r="C133" s="3"/>
      <c r="D133" s="3">
        <f>D134-D135+D136+D137+D138+D139+D140</f>
        <v>1713</v>
      </c>
      <c r="N133" s="3" t="s">
        <v>64</v>
      </c>
      <c r="O133" s="3"/>
      <c r="P133" s="3">
        <v>16</v>
      </c>
    </row>
    <row r="134" spans="1:16" x14ac:dyDescent="0.25">
      <c r="A134" t="s">
        <v>3</v>
      </c>
      <c r="D134">
        <v>974</v>
      </c>
      <c r="H134" s="3" t="s">
        <v>67</v>
      </c>
      <c r="I134" s="3"/>
      <c r="J134" s="3"/>
      <c r="K134" s="3">
        <v>881</v>
      </c>
      <c r="N134" s="3"/>
      <c r="O134" s="3"/>
      <c r="P134" s="3"/>
    </row>
    <row r="135" spans="1:16" x14ac:dyDescent="0.25">
      <c r="A135" t="s">
        <v>75</v>
      </c>
      <c r="D135">
        <v>-118</v>
      </c>
      <c r="H135" s="3"/>
      <c r="I135" s="3"/>
      <c r="J135" s="3"/>
      <c r="K135" s="3"/>
      <c r="N135" s="3" t="s">
        <v>19</v>
      </c>
      <c r="O135" s="3"/>
      <c r="P135" s="3">
        <v>11</v>
      </c>
    </row>
    <row r="136" spans="1:16" x14ac:dyDescent="0.25">
      <c r="A136" t="s">
        <v>60</v>
      </c>
      <c r="D136">
        <v>195</v>
      </c>
      <c r="H136" s="3" t="s">
        <v>63</v>
      </c>
      <c r="I136" s="3"/>
      <c r="J136" s="3"/>
      <c r="K136" s="3">
        <v>100</v>
      </c>
      <c r="N136" s="3"/>
      <c r="O136" s="3"/>
      <c r="P136" s="3"/>
    </row>
    <row r="137" spans="1:16" x14ac:dyDescent="0.25">
      <c r="A137" t="s">
        <v>12</v>
      </c>
      <c r="D137">
        <v>33</v>
      </c>
      <c r="H137" s="3"/>
      <c r="I137" s="3"/>
      <c r="J137" s="3"/>
      <c r="K137" s="3"/>
      <c r="N137" s="3" t="s">
        <v>22</v>
      </c>
      <c r="O137" s="3"/>
      <c r="P137" s="3">
        <f>D147</f>
        <v>6</v>
      </c>
    </row>
    <row r="138" spans="1:16" x14ac:dyDescent="0.25">
      <c r="A138" t="s">
        <v>62</v>
      </c>
      <c r="D138">
        <v>393</v>
      </c>
      <c r="H138" s="3" t="s">
        <v>15</v>
      </c>
      <c r="I138" s="3"/>
      <c r="J138" s="3"/>
      <c r="K138" s="3">
        <f>97</f>
        <v>97</v>
      </c>
      <c r="N138" s="3"/>
      <c r="O138" s="3"/>
      <c r="P138" s="3"/>
    </row>
    <row r="139" spans="1:16" x14ac:dyDescent="0.25">
      <c r="H139" s="3"/>
      <c r="I139" s="3"/>
      <c r="J139" s="3"/>
      <c r="K139" s="3"/>
      <c r="N139" s="3" t="s">
        <v>85</v>
      </c>
      <c r="P139" s="3">
        <v>280</v>
      </c>
    </row>
    <row r="140" spans="1:16" x14ac:dyDescent="0.25">
      <c r="H140" s="3" t="s">
        <v>69</v>
      </c>
      <c r="I140" s="3"/>
      <c r="J140" s="3"/>
      <c r="K140" s="3">
        <v>50</v>
      </c>
    </row>
    <row r="141" spans="1:16" x14ac:dyDescent="0.25">
      <c r="A141" s="3" t="s">
        <v>35</v>
      </c>
      <c r="B141" s="3"/>
      <c r="C141" s="3"/>
      <c r="D141" s="3">
        <f>D131-D133</f>
        <v>171</v>
      </c>
      <c r="N141" s="3" t="s">
        <v>21</v>
      </c>
      <c r="O141" s="3"/>
      <c r="P141" s="3">
        <v>200</v>
      </c>
    </row>
    <row r="142" spans="1:16" x14ac:dyDescent="0.25">
      <c r="H142" s="3" t="s">
        <v>76</v>
      </c>
      <c r="I142" s="3"/>
      <c r="J142" s="3"/>
      <c r="K142" s="3">
        <f>K136+K129-K130+K134+K138+K140</f>
        <v>1592</v>
      </c>
      <c r="N142" s="3"/>
      <c r="O142" s="3"/>
      <c r="P142" s="3"/>
    </row>
    <row r="143" spans="1:16" x14ac:dyDescent="0.25">
      <c r="A143" t="s">
        <v>65</v>
      </c>
      <c r="D143">
        <v>160</v>
      </c>
      <c r="N143" s="3" t="s">
        <v>77</v>
      </c>
      <c r="O143" s="3"/>
      <c r="P143" s="3">
        <f>P133+P131+P135+P129+P137+P141+P139</f>
        <v>1822</v>
      </c>
    </row>
    <row r="144" spans="1:16" x14ac:dyDescent="0.25">
      <c r="A144" s="3" t="s">
        <v>78</v>
      </c>
      <c r="B144" s="3"/>
      <c r="C144" s="3"/>
      <c r="D144" s="3">
        <f>D141-D143</f>
        <v>11</v>
      </c>
    </row>
    <row r="146" spans="1:16" x14ac:dyDescent="0.25">
      <c r="A146" t="s">
        <v>61</v>
      </c>
      <c r="D146">
        <v>5</v>
      </c>
      <c r="P146">
        <f>P143-K142</f>
        <v>230</v>
      </c>
    </row>
    <row r="147" spans="1:16" x14ac:dyDescent="0.25">
      <c r="A147" s="3" t="s">
        <v>79</v>
      </c>
      <c r="B147" s="3"/>
      <c r="C147" s="3"/>
      <c r="D147" s="3">
        <f>D144-D146</f>
        <v>6</v>
      </c>
    </row>
    <row r="149" spans="1:16" x14ac:dyDescent="0.25">
      <c r="A149" s="3"/>
      <c r="B149" s="3"/>
      <c r="C149" s="3"/>
      <c r="D149" s="3"/>
    </row>
    <row r="150" spans="1:16" x14ac:dyDescent="0.25">
      <c r="A150" s="3" t="s">
        <v>89</v>
      </c>
    </row>
    <row r="151" spans="1:16" ht="18.75" x14ac:dyDescent="0.3">
      <c r="A151" s="2" t="s">
        <v>0</v>
      </c>
      <c r="B151" s="2"/>
      <c r="H151" s="2" t="s">
        <v>9</v>
      </c>
      <c r="I151" s="2"/>
      <c r="J151" s="2"/>
      <c r="K151" s="2"/>
      <c r="L151" s="2"/>
      <c r="M151" s="2"/>
      <c r="N151" s="2" t="s">
        <v>10</v>
      </c>
      <c r="O151" s="2"/>
      <c r="P151" s="2"/>
    </row>
    <row r="153" spans="1:16" x14ac:dyDescent="0.25">
      <c r="A153" t="s">
        <v>80</v>
      </c>
      <c r="D153">
        <v>40000</v>
      </c>
      <c r="N153" s="3" t="s">
        <v>68</v>
      </c>
      <c r="O153" s="3"/>
      <c r="P153" s="3">
        <v>5500</v>
      </c>
    </row>
    <row r="154" spans="1:16" x14ac:dyDescent="0.25">
      <c r="N154" s="3"/>
      <c r="O154" s="3"/>
      <c r="P154" s="3"/>
    </row>
    <row r="155" spans="1:16" x14ac:dyDescent="0.25">
      <c r="A155" s="3" t="s">
        <v>73</v>
      </c>
      <c r="B155" s="3"/>
      <c r="C155" s="3"/>
      <c r="D155" s="3">
        <f>D153+D154</f>
        <v>40000</v>
      </c>
      <c r="H155" s="3" t="s">
        <v>13</v>
      </c>
      <c r="I155" s="3"/>
      <c r="J155" s="3"/>
      <c r="K155" s="3">
        <v>52500</v>
      </c>
      <c r="N155" s="3" t="s">
        <v>74</v>
      </c>
      <c r="O155" s="3"/>
      <c r="P155" s="3">
        <v>23000</v>
      </c>
    </row>
    <row r="156" spans="1:16" x14ac:dyDescent="0.25">
      <c r="N156" s="3"/>
      <c r="O156" s="3"/>
      <c r="P156" s="3"/>
    </row>
    <row r="157" spans="1:16" x14ac:dyDescent="0.25">
      <c r="A157" s="3" t="s">
        <v>27</v>
      </c>
      <c r="B157" s="3"/>
      <c r="C157" s="3"/>
      <c r="D157" s="3">
        <f>D158-D159+D160+D161+D162</f>
        <v>24500</v>
      </c>
      <c r="H157" s="3" t="s">
        <v>67</v>
      </c>
      <c r="I157" s="3"/>
      <c r="J157" s="3"/>
      <c r="K157" s="3">
        <v>5000</v>
      </c>
      <c r="N157" s="3" t="s">
        <v>64</v>
      </c>
      <c r="O157" s="3"/>
      <c r="P157" s="3">
        <v>14000</v>
      </c>
    </row>
    <row r="158" spans="1:16" x14ac:dyDescent="0.25">
      <c r="A158" t="s">
        <v>3</v>
      </c>
      <c r="D158">
        <v>10000</v>
      </c>
      <c r="H158" s="3"/>
      <c r="I158" s="3"/>
      <c r="J158" s="3"/>
      <c r="K158" s="3"/>
      <c r="N158" s="3"/>
      <c r="O158" s="3"/>
      <c r="P158" s="3"/>
    </row>
    <row r="159" spans="1:16" x14ac:dyDescent="0.25">
      <c r="A159" t="s">
        <v>75</v>
      </c>
      <c r="D159">
        <v>7000</v>
      </c>
      <c r="H159" s="3" t="s">
        <v>63</v>
      </c>
      <c r="I159" s="3"/>
      <c r="J159" s="3"/>
      <c r="K159" s="3">
        <v>14000</v>
      </c>
      <c r="N159" t="s">
        <v>21</v>
      </c>
      <c r="P159">
        <v>40000</v>
      </c>
    </row>
    <row r="160" spans="1:16" x14ac:dyDescent="0.25">
      <c r="A160" t="s">
        <v>60</v>
      </c>
      <c r="D160">
        <v>13000</v>
      </c>
      <c r="H160" s="3"/>
      <c r="I160" s="3"/>
      <c r="J160" s="3"/>
      <c r="K160" s="3"/>
    </row>
    <row r="161" spans="1:16" x14ac:dyDescent="0.25">
      <c r="A161" t="s">
        <v>12</v>
      </c>
      <c r="D161">
        <v>7500</v>
      </c>
      <c r="H161" s="3" t="s">
        <v>15</v>
      </c>
      <c r="I161" s="3"/>
      <c r="J161" s="3"/>
      <c r="K161" s="3">
        <v>31050</v>
      </c>
      <c r="N161" s="3" t="s">
        <v>19</v>
      </c>
      <c r="O161" s="3"/>
      <c r="P161" s="3">
        <v>5300</v>
      </c>
    </row>
    <row r="162" spans="1:16" x14ac:dyDescent="0.25">
      <c r="A162" t="s">
        <v>84</v>
      </c>
      <c r="D162">
        <v>1000</v>
      </c>
      <c r="H162" s="3"/>
      <c r="I162" s="3"/>
      <c r="J162" s="3"/>
      <c r="K162" s="3"/>
      <c r="N162" s="3"/>
      <c r="O162" s="3"/>
      <c r="P162" s="3"/>
    </row>
    <row r="163" spans="1:16" x14ac:dyDescent="0.25">
      <c r="H163" t="s">
        <v>83</v>
      </c>
      <c r="K163">
        <v>500</v>
      </c>
      <c r="N163" s="3" t="s">
        <v>22</v>
      </c>
      <c r="O163" s="3"/>
      <c r="P163" s="3">
        <f>D167</f>
        <v>15125</v>
      </c>
    </row>
    <row r="164" spans="1:16" x14ac:dyDescent="0.25">
      <c r="A164" s="3" t="s">
        <v>35</v>
      </c>
      <c r="B164" s="3"/>
      <c r="C164" s="3"/>
      <c r="D164" s="3">
        <f>D155-D157</f>
        <v>15500</v>
      </c>
      <c r="N164" s="3"/>
      <c r="O164" s="3"/>
      <c r="P164" s="3"/>
    </row>
    <row r="165" spans="1:16" x14ac:dyDescent="0.25">
      <c r="H165" s="3" t="s">
        <v>76</v>
      </c>
      <c r="I165" s="3"/>
      <c r="J165" s="3"/>
      <c r="K165" s="3">
        <f>K155+K157+K159+K161+K163</f>
        <v>103050</v>
      </c>
      <c r="N165" s="3" t="s">
        <v>82</v>
      </c>
      <c r="O165" s="3"/>
      <c r="P165" s="3">
        <v>125</v>
      </c>
    </row>
    <row r="166" spans="1:16" x14ac:dyDescent="0.25">
      <c r="A166" t="s">
        <v>81</v>
      </c>
      <c r="D166">
        <v>375</v>
      </c>
    </row>
    <row r="167" spans="1:16" x14ac:dyDescent="0.25">
      <c r="A167" s="3" t="s">
        <v>78</v>
      </c>
      <c r="B167" s="3"/>
      <c r="C167" s="3"/>
      <c r="D167" s="3">
        <f>D164-D166</f>
        <v>15125</v>
      </c>
      <c r="N167" s="3" t="s">
        <v>77</v>
      </c>
      <c r="O167" s="3"/>
      <c r="P167" s="3">
        <f>P157+P155+P161+P153+P163+P165+P159</f>
        <v>103050</v>
      </c>
    </row>
    <row r="169" spans="1:16" x14ac:dyDescent="0.25">
      <c r="A169" t="s">
        <v>61</v>
      </c>
      <c r="D169">
        <f>D167*0.5</f>
        <v>7562.5</v>
      </c>
    </row>
    <row r="170" spans="1:16" x14ac:dyDescent="0.25">
      <c r="A170" s="3" t="s">
        <v>79</v>
      </c>
      <c r="B170" s="3"/>
      <c r="C170" s="3"/>
      <c r="D170" s="3">
        <f>D167-D169</f>
        <v>7562.5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Valentina Lazzarotti</cp:lastModifiedBy>
  <dcterms:created xsi:type="dcterms:W3CDTF">2012-10-29T20:08:55Z</dcterms:created>
  <dcterms:modified xsi:type="dcterms:W3CDTF">2013-10-16T09:47:48Z</dcterms:modified>
</cp:coreProperties>
</file>