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960" yWindow="60" windowWidth="8685" windowHeight="9750"/>
  </bookViews>
  <sheets>
    <sheet name="Soluzione" sheetId="1" r:id="rId1"/>
    <sheet name="Dati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D53" i="1" l="1"/>
  <c r="J32" i="1"/>
  <c r="E17" i="1"/>
  <c r="F12" i="1"/>
  <c r="F11" i="1"/>
  <c r="F77" i="1" l="1"/>
  <c r="H17" i="1"/>
  <c r="F70" i="1"/>
  <c r="H48" i="1"/>
  <c r="H37" i="1"/>
  <c r="H36" i="1"/>
  <c r="H31" i="1"/>
  <c r="H30" i="1"/>
  <c r="H27" i="1"/>
  <c r="F33" i="1"/>
  <c r="F39" i="1"/>
  <c r="H16" i="1"/>
  <c r="H13" i="1"/>
  <c r="G13" i="1"/>
</calcChain>
</file>

<file path=xl/sharedStrings.xml><?xml version="1.0" encoding="utf-8"?>
<sst xmlns="http://schemas.openxmlformats.org/spreadsheetml/2006/main" count="147" uniqueCount="112">
  <si>
    <t>PHOTOTEC, INC.</t>
  </si>
  <si>
    <t>Stato patrimoniale</t>
  </si>
  <si>
    <t>31 maggio</t>
  </si>
  <si>
    <t>Attivo</t>
  </si>
  <si>
    <t>Cassa</t>
  </si>
  <si>
    <t>Crediti magazzino</t>
  </si>
  <si>
    <t>Magazzino</t>
  </si>
  <si>
    <t>Fabbricati e macchinari, netti</t>
  </si>
  <si>
    <t>Totale attivo</t>
  </si>
  <si>
    <t>Passivo e patrimonio netto</t>
  </si>
  <si>
    <t>Debiti v/fornitori</t>
  </si>
  <si>
    <t>Effetti passivi</t>
  </si>
  <si>
    <t>Capitale sociale</t>
  </si>
  <si>
    <t>Utili non distribuiti</t>
  </si>
  <si>
    <t>Totale passivo e patromonio netto</t>
  </si>
  <si>
    <t>Dati previsti per giugno:</t>
  </si>
  <si>
    <t>Vendite previste</t>
  </si>
  <si>
    <t>Vendite previste in contanti</t>
  </si>
  <si>
    <t xml:space="preserve">Percentuale di vendite a credito incassate nel mese </t>
  </si>
  <si>
    <t>Crediti incassati</t>
  </si>
  <si>
    <t>Acquisti di magazzino</t>
  </si>
  <si>
    <t>Acquisti pagati in contanti nel mese dell'acquisto</t>
  </si>
  <si>
    <t>Saldo di magazzino, 30 giugno</t>
  </si>
  <si>
    <t>Spese di vendita e amministrative</t>
  </si>
  <si>
    <t>Ammortamento</t>
  </si>
  <si>
    <t>Interesse passivo</t>
  </si>
  <si>
    <t>Acquisto nuove attrezzature</t>
  </si>
  <si>
    <t>Nuovi debiti</t>
  </si>
  <si>
    <t>8000</t>
  </si>
  <si>
    <t>72000</t>
  </si>
  <si>
    <t>30000</t>
  </si>
  <si>
    <t>500000</t>
  </si>
  <si>
    <t>610000</t>
  </si>
  <si>
    <t>90000</t>
  </si>
  <si>
    <t>15000</t>
  </si>
  <si>
    <t>420000</t>
  </si>
  <si>
    <t>85000</t>
  </si>
  <si>
    <t>250000</t>
  </si>
  <si>
    <t>60000</t>
  </si>
  <si>
    <t>50%</t>
  </si>
  <si>
    <t>100%</t>
  </si>
  <si>
    <t>200000</t>
  </si>
  <si>
    <t>40%</t>
  </si>
  <si>
    <t>40000</t>
  </si>
  <si>
    <t>51000</t>
  </si>
  <si>
    <t>2000</t>
  </si>
  <si>
    <t>500</t>
  </si>
  <si>
    <t>9000</t>
  </si>
  <si>
    <t>18000</t>
  </si>
  <si>
    <t>Prospetto delle entrate di cassa:</t>
  </si>
  <si>
    <t>Vendite - Giugno</t>
  </si>
  <si>
    <t>Crediti:</t>
  </si>
  <si>
    <t>Giugno</t>
  </si>
  <si>
    <t>Saldo 31 maggio</t>
  </si>
  <si>
    <t>Totale entrate di cassa</t>
  </si>
  <si>
    <t>Giusto!</t>
  </si>
  <si>
    <t>Prospetto dei pagamenti in contanti per gli acquisti:</t>
  </si>
  <si>
    <t>Saldo debiti verso fornitori al 31 maggio</t>
  </si>
  <si>
    <t>Acquisti di giugno</t>
  </si>
  <si>
    <t>Totale uscite di cassa</t>
  </si>
  <si>
    <t>Budget di cassa</t>
  </si>
  <si>
    <t>del mese di Giugno</t>
  </si>
  <si>
    <t>Saldo di cassa, inizio periodo:</t>
  </si>
  <si>
    <t>Più entrate dai clienti</t>
  </si>
  <si>
    <t>Totale di cassa disponibile</t>
  </si>
  <si>
    <t>Meno uscite di cassa:</t>
  </si>
  <si>
    <t>Eccedenza di cassa disponibile oltre le uscite</t>
  </si>
  <si>
    <t>Finanziamento:</t>
  </si>
  <si>
    <t>Indebitamento</t>
  </si>
  <si>
    <t>Rimborsi</t>
  </si>
  <si>
    <t>Totale finanziamento</t>
  </si>
  <si>
    <t>Saldo di cassa, fine periodo</t>
  </si>
  <si>
    <t>Budget del conto economico</t>
  </si>
  <si>
    <t>del mese di giugno</t>
  </si>
  <si>
    <t>Vendite</t>
  </si>
  <si>
    <t>Costo dei beni venduti:</t>
  </si>
  <si>
    <t>Magazzino inizio periodo</t>
  </si>
  <si>
    <t>Acquisti</t>
  </si>
  <si>
    <t>Beni disponibili alla vendita</t>
  </si>
  <si>
    <t>Magazzino fine periodo</t>
  </si>
  <si>
    <t>Margine lordo</t>
  </si>
  <si>
    <t>Risultato operativo</t>
  </si>
  <si>
    <t>Costo dell'interesse</t>
  </si>
  <si>
    <t>Risultato netto</t>
  </si>
  <si>
    <t>Budget di stato patrimoniale</t>
  </si>
  <si>
    <t>al 30 giugno</t>
  </si>
  <si>
    <t>2.</t>
  </si>
  <si>
    <t>3.</t>
  </si>
  <si>
    <t>saldo di inizio</t>
  </si>
  <si>
    <t>minimo livello</t>
  </si>
  <si>
    <t>saldo disp</t>
  </si>
  <si>
    <t>entrate</t>
  </si>
  <si>
    <t>uscite</t>
  </si>
  <si>
    <t>flusso di periodo</t>
  </si>
  <si>
    <t>eccedenza/deficit</t>
  </si>
  <si>
    <t>totale fin</t>
  </si>
  <si>
    <t>saldo di cassa finale</t>
  </si>
  <si>
    <t>costo del venduto</t>
  </si>
  <si>
    <t>fabbisogno totale</t>
  </si>
  <si>
    <t>per un'azienda commercial occorre preparare il budget degli acquisti di merci</t>
  </si>
  <si>
    <t>l'azienda di produzione prepara un budget di produzione</t>
  </si>
  <si>
    <t>più magazzino finale auspicato</t>
  </si>
  <si>
    <t>costo di acquisto delle unità che credo di vendere</t>
  </si>
  <si>
    <t>delle unità che credo di vendere e di quelle che tengo in magazzino</t>
  </si>
  <si>
    <t>sono acquisti di pf perché è un'azienda commerciale</t>
  </si>
  <si>
    <t>vedi pagina 213 dispensa</t>
  </si>
  <si>
    <t>compresi ammortamenti</t>
  </si>
  <si>
    <t>Crediti</t>
  </si>
  <si>
    <t>60%degli acquisti</t>
  </si>
  <si>
    <t>utili non distr + utile essrcizio</t>
  </si>
  <si>
    <t>acquisti necessari</t>
  </si>
  <si>
    <t>meno magazzino iniziale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</si>
</sst>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16" fontId="0" fillId="0" borderId="0" xfId="0" applyNumberFormat="1"/>
    <xf numFmtId="49" fontId="0" fillId="0" borderId="0" xfId="0" applyNumberFormat="1"/>
    <xf numFmtId="49" fontId="1" fillId="0" borderId="0" xfId="0" applyNumberFormat="1" applyFont="1"/>
    <xf numFmtId="49" fontId="1" fillId="0" borderId="0" xfId="0" applyNumberFormat="1" applyFont="1" applyAlignment="1">
      <alignment horizontal="centerContinuous"/>
    </xf>
    <xf numFmtId="49" fontId="0" fillId="0" borderId="0" xfId="0" applyNumberFormat="1" applyAlignment="1">
      <alignment horizontal="centerContinuous"/>
    </xf>
    <xf numFmtId="49" fontId="0" fillId="0" borderId="0" xfId="0" applyNumberFormat="1" applyAlignment="1">
      <alignment horizontal="right"/>
    </xf>
    <xf numFmtId="0" fontId="1" fillId="0" borderId="0" xfId="0" applyFont="1" applyAlignment="1">
      <alignment horizontal="centerContinuous"/>
    </xf>
    <xf numFmtId="0" fontId="3" fillId="0" borderId="0" xfId="0" applyFont="1"/>
    <xf numFmtId="49" fontId="1" fillId="0" borderId="0" xfId="0" applyNumberFormat="1" applyFont="1" applyAlignment="1"/>
    <xf numFmtId="0" fontId="0" fillId="0" borderId="0" xfId="0" applyAlignment="1">
      <alignment horizontal="centerContinuous"/>
    </xf>
    <xf numFmtId="0" fontId="0" fillId="2" borderId="0" xfId="0" applyFill="1"/>
    <xf numFmtId="0" fontId="0" fillId="3" borderId="0" xfId="0" applyFill="1"/>
    <xf numFmtId="0" fontId="4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N79"/>
  <sheetViews>
    <sheetView tabSelected="1" topLeftCell="A53" workbookViewId="0">
      <selection activeCell="E82" sqref="E82"/>
    </sheetView>
  </sheetViews>
  <sheetFormatPr defaultRowHeight="12.75" x14ac:dyDescent="0.2"/>
  <cols>
    <col min="1" max="1" width="11.7109375" customWidth="1"/>
    <col min="2" max="2" width="12.28515625" customWidth="1"/>
    <col min="3" max="3" width="14.7109375" customWidth="1"/>
    <col min="4" max="4" width="12.85546875" customWidth="1"/>
    <col min="5" max="5" width="11.42578125" customWidth="1"/>
    <col min="7" max="7" width="29.7109375" customWidth="1"/>
  </cols>
  <sheetData>
    <row r="6" spans="1:8" x14ac:dyDescent="0.2">
      <c r="C6" s="7" t="s">
        <v>0</v>
      </c>
      <c r="D6" s="10"/>
    </row>
    <row r="8" spans="1:8" x14ac:dyDescent="0.2">
      <c r="A8" t="s">
        <v>49</v>
      </c>
    </row>
    <row r="9" spans="1:8" x14ac:dyDescent="0.2">
      <c r="A9" t="s">
        <v>50</v>
      </c>
      <c r="D9">
        <v>60000</v>
      </c>
    </row>
    <row r="10" spans="1:8" x14ac:dyDescent="0.2">
      <c r="A10" t="s">
        <v>51</v>
      </c>
    </row>
    <row r="11" spans="1:8" x14ac:dyDescent="0.2">
      <c r="A11" s="1" t="s">
        <v>53</v>
      </c>
      <c r="D11">
        <v>72000</v>
      </c>
      <c r="F11">
        <f>250000-60000</f>
        <v>190000</v>
      </c>
    </row>
    <row r="12" spans="1:8" x14ac:dyDescent="0.2">
      <c r="A12" t="s">
        <v>52</v>
      </c>
      <c r="D12">
        <v>95000</v>
      </c>
      <c r="F12">
        <f>F11/2</f>
        <v>95000</v>
      </c>
    </row>
    <row r="13" spans="1:8" x14ac:dyDescent="0.2">
      <c r="A13" t="s">
        <v>54</v>
      </c>
      <c r="D13">
        <v>227000</v>
      </c>
      <c r="G13">
        <f>250-60</f>
        <v>190</v>
      </c>
      <c r="H13">
        <f>G13/2</f>
        <v>95</v>
      </c>
    </row>
    <row r="14" spans="1:8" x14ac:dyDescent="0.2">
      <c r="D14" s="8" t="s">
        <v>55</v>
      </c>
    </row>
    <row r="15" spans="1:8" x14ac:dyDescent="0.2">
      <c r="A15" t="s">
        <v>56</v>
      </c>
      <c r="E15" t="s">
        <v>104</v>
      </c>
    </row>
    <row r="16" spans="1:8" x14ac:dyDescent="0.2">
      <c r="A16" t="s">
        <v>57</v>
      </c>
      <c r="D16">
        <v>90000</v>
      </c>
      <c r="H16">
        <f>0.4*200</f>
        <v>80</v>
      </c>
    </row>
    <row r="17" spans="1:10" x14ac:dyDescent="0.2">
      <c r="A17" t="s">
        <v>58</v>
      </c>
      <c r="D17">
        <v>80000</v>
      </c>
      <c r="E17">
        <f>0.4*200</f>
        <v>80</v>
      </c>
      <c r="H17">
        <f>0.6*200000</f>
        <v>120000</v>
      </c>
    </row>
    <row r="18" spans="1:10" x14ac:dyDescent="0.2">
      <c r="A18" t="s">
        <v>59</v>
      </c>
      <c r="D18">
        <v>170000</v>
      </c>
    </row>
    <row r="19" spans="1:10" x14ac:dyDescent="0.2">
      <c r="D19" s="8" t="s">
        <v>55</v>
      </c>
    </row>
    <row r="21" spans="1:10" x14ac:dyDescent="0.2">
      <c r="C21" s="7" t="s">
        <v>0</v>
      </c>
      <c r="D21" s="7"/>
    </row>
    <row r="22" spans="1:10" x14ac:dyDescent="0.2">
      <c r="C22" s="7" t="s">
        <v>60</v>
      </c>
      <c r="D22" s="7"/>
    </row>
    <row r="23" spans="1:10" x14ac:dyDescent="0.2">
      <c r="C23" s="7" t="s">
        <v>61</v>
      </c>
      <c r="D23" s="7"/>
    </row>
    <row r="25" spans="1:10" x14ac:dyDescent="0.2">
      <c r="A25" t="s">
        <v>62</v>
      </c>
      <c r="D25" s="11">
        <v>8000</v>
      </c>
      <c r="G25" t="s">
        <v>88</v>
      </c>
      <c r="H25">
        <v>8000</v>
      </c>
    </row>
    <row r="26" spans="1:10" x14ac:dyDescent="0.2">
      <c r="A26" t="s">
        <v>63</v>
      </c>
      <c r="D26" s="11">
        <v>227000</v>
      </c>
      <c r="G26" t="s">
        <v>89</v>
      </c>
      <c r="H26">
        <v>0</v>
      </c>
    </row>
    <row r="27" spans="1:10" x14ac:dyDescent="0.2">
      <c r="A27" t="s">
        <v>64</v>
      </c>
      <c r="D27">
        <v>235000</v>
      </c>
      <c r="G27" t="s">
        <v>90</v>
      </c>
      <c r="H27">
        <f>H25-H26</f>
        <v>8000</v>
      </c>
    </row>
    <row r="28" spans="1:10" x14ac:dyDescent="0.2">
      <c r="A28" t="s">
        <v>65</v>
      </c>
      <c r="G28" t="s">
        <v>91</v>
      </c>
      <c r="H28">
        <v>227000</v>
      </c>
    </row>
    <row r="29" spans="1:10" x14ac:dyDescent="0.2">
      <c r="A29" t="s">
        <v>20</v>
      </c>
      <c r="D29">
        <v>170000</v>
      </c>
      <c r="G29" t="s">
        <v>92</v>
      </c>
      <c r="H29">
        <v>230000</v>
      </c>
    </row>
    <row r="30" spans="1:10" x14ac:dyDescent="0.2">
      <c r="A30" t="s">
        <v>23</v>
      </c>
      <c r="D30">
        <v>51000</v>
      </c>
      <c r="G30" t="s">
        <v>93</v>
      </c>
      <c r="H30">
        <f>H28-H29</f>
        <v>-3000</v>
      </c>
    </row>
    <row r="31" spans="1:10" x14ac:dyDescent="0.2">
      <c r="A31" t="s">
        <v>26</v>
      </c>
      <c r="D31">
        <v>9000</v>
      </c>
      <c r="G31" t="s">
        <v>94</v>
      </c>
      <c r="H31">
        <f>H27+H30</f>
        <v>5000</v>
      </c>
    </row>
    <row r="32" spans="1:10" x14ac:dyDescent="0.2">
      <c r="A32" t="s">
        <v>59</v>
      </c>
      <c r="D32" s="11">
        <v>230000</v>
      </c>
      <c r="G32" t="s">
        <v>67</v>
      </c>
      <c r="J32">
        <f>170+51+9</f>
        <v>230</v>
      </c>
    </row>
    <row r="33" spans="1:14" x14ac:dyDescent="0.2">
      <c r="A33" t="s">
        <v>66</v>
      </c>
      <c r="D33">
        <v>5000</v>
      </c>
      <c r="F33">
        <f>D25+D26-D32</f>
        <v>5000</v>
      </c>
      <c r="G33" t="s">
        <v>68</v>
      </c>
      <c r="H33">
        <v>18000</v>
      </c>
    </row>
    <row r="34" spans="1:14" x14ac:dyDescent="0.2">
      <c r="A34" t="s">
        <v>67</v>
      </c>
      <c r="G34" t="s">
        <v>69</v>
      </c>
      <c r="H34">
        <v>-15000</v>
      </c>
    </row>
    <row r="35" spans="1:14" x14ac:dyDescent="0.2">
      <c r="A35" t="s">
        <v>68</v>
      </c>
      <c r="D35">
        <v>18000</v>
      </c>
      <c r="G35" t="s">
        <v>25</v>
      </c>
      <c r="H35">
        <v>-500</v>
      </c>
    </row>
    <row r="36" spans="1:14" x14ac:dyDescent="0.2">
      <c r="A36" t="s">
        <v>69</v>
      </c>
      <c r="D36">
        <v>-15000</v>
      </c>
      <c r="G36" t="s">
        <v>95</v>
      </c>
      <c r="H36">
        <f>H33+H34+H35</f>
        <v>2500</v>
      </c>
    </row>
    <row r="37" spans="1:14" x14ac:dyDescent="0.2">
      <c r="A37" t="s">
        <v>25</v>
      </c>
      <c r="D37">
        <v>-500</v>
      </c>
      <c r="G37" t="s">
        <v>96</v>
      </c>
      <c r="H37">
        <f>H25+H30+H36</f>
        <v>7500</v>
      </c>
    </row>
    <row r="38" spans="1:14" x14ac:dyDescent="0.2">
      <c r="A38" t="s">
        <v>70</v>
      </c>
      <c r="D38" s="11">
        <v>2500</v>
      </c>
    </row>
    <row r="39" spans="1:14" x14ac:dyDescent="0.2">
      <c r="A39" t="s">
        <v>71</v>
      </c>
      <c r="D39">
        <v>7500</v>
      </c>
      <c r="F39">
        <f>D25+D26-D32+D38</f>
        <v>7500</v>
      </c>
    </row>
    <row r="40" spans="1:14" x14ac:dyDescent="0.2">
      <c r="D40" s="8" t="s">
        <v>55</v>
      </c>
    </row>
    <row r="42" spans="1:14" x14ac:dyDescent="0.2">
      <c r="A42" s="9" t="s">
        <v>86</v>
      </c>
      <c r="C42" s="7"/>
      <c r="D42" s="7"/>
    </row>
    <row r="43" spans="1:14" x14ac:dyDescent="0.2">
      <c r="C43" s="7" t="s">
        <v>0</v>
      </c>
      <c r="D43" s="7"/>
    </row>
    <row r="44" spans="1:14" x14ac:dyDescent="0.2">
      <c r="C44" s="7" t="s">
        <v>72</v>
      </c>
      <c r="D44" s="7"/>
    </row>
    <row r="45" spans="1:14" x14ac:dyDescent="0.2">
      <c r="C45" s="7" t="s">
        <v>73</v>
      </c>
      <c r="D45" s="7"/>
      <c r="G45" t="s">
        <v>100</v>
      </c>
    </row>
    <row r="46" spans="1:14" x14ac:dyDescent="0.2">
      <c r="G46" t="s">
        <v>99</v>
      </c>
    </row>
    <row r="47" spans="1:14" x14ac:dyDescent="0.2">
      <c r="A47" t="s">
        <v>74</v>
      </c>
      <c r="E47">
        <v>250000</v>
      </c>
    </row>
    <row r="48" spans="1:14" x14ac:dyDescent="0.2">
      <c r="A48" t="s">
        <v>75</v>
      </c>
      <c r="G48" t="s">
        <v>97</v>
      </c>
      <c r="H48" s="12">
        <f>H50-H49</f>
        <v>190000</v>
      </c>
      <c r="I48" t="s">
        <v>102</v>
      </c>
      <c r="N48" t="s">
        <v>105</v>
      </c>
    </row>
    <row r="49" spans="1:9" x14ac:dyDescent="0.2">
      <c r="A49" t="s">
        <v>76</v>
      </c>
      <c r="D49">
        <v>30000</v>
      </c>
      <c r="G49" t="s">
        <v>101</v>
      </c>
      <c r="H49">
        <v>40000</v>
      </c>
    </row>
    <row r="50" spans="1:9" x14ac:dyDescent="0.2">
      <c r="A50" t="s">
        <v>77</v>
      </c>
      <c r="D50">
        <v>200000</v>
      </c>
      <c r="G50" t="s">
        <v>98</v>
      </c>
      <c r="H50">
        <v>230000</v>
      </c>
    </row>
    <row r="51" spans="1:9" x14ac:dyDescent="0.2">
      <c r="A51" t="s">
        <v>78</v>
      </c>
      <c r="D51">
        <v>230000</v>
      </c>
      <c r="G51" s="13" t="s">
        <v>111</v>
      </c>
      <c r="H51">
        <v>30000</v>
      </c>
    </row>
    <row r="52" spans="1:9" x14ac:dyDescent="0.2">
      <c r="A52" t="s">
        <v>79</v>
      </c>
      <c r="D52">
        <v>40000</v>
      </c>
      <c r="G52" s="13" t="s">
        <v>110</v>
      </c>
      <c r="H52">
        <v>200000</v>
      </c>
      <c r="I52" t="s">
        <v>103</v>
      </c>
    </row>
    <row r="53" spans="1:9" x14ac:dyDescent="0.2">
      <c r="A53" t="s">
        <v>75</v>
      </c>
      <c r="D53">
        <f>D49+D50-D52</f>
        <v>190000</v>
      </c>
      <c r="E53">
        <v>190000</v>
      </c>
    </row>
    <row r="54" spans="1:9" x14ac:dyDescent="0.2">
      <c r="A54" t="s">
        <v>80</v>
      </c>
      <c r="E54">
        <v>60000</v>
      </c>
    </row>
    <row r="55" spans="1:9" x14ac:dyDescent="0.2">
      <c r="A55" t="s">
        <v>23</v>
      </c>
      <c r="E55">
        <v>53000</v>
      </c>
      <c r="F55" t="s">
        <v>106</v>
      </c>
    </row>
    <row r="56" spans="1:9" x14ac:dyDescent="0.2">
      <c r="A56" t="s">
        <v>81</v>
      </c>
      <c r="E56">
        <v>7000</v>
      </c>
    </row>
    <row r="57" spans="1:9" x14ac:dyDescent="0.2">
      <c r="A57" t="s">
        <v>82</v>
      </c>
      <c r="E57">
        <v>500</v>
      </c>
    </row>
    <row r="58" spans="1:9" x14ac:dyDescent="0.2">
      <c r="A58" t="s">
        <v>83</v>
      </c>
      <c r="E58">
        <v>6500</v>
      </c>
    </row>
    <row r="59" spans="1:9" x14ac:dyDescent="0.2">
      <c r="E59" s="8" t="s">
        <v>55</v>
      </c>
    </row>
    <row r="61" spans="1:9" x14ac:dyDescent="0.2">
      <c r="A61" s="3" t="s">
        <v>87</v>
      </c>
    </row>
    <row r="62" spans="1:9" x14ac:dyDescent="0.2">
      <c r="C62" s="7" t="s">
        <v>0</v>
      </c>
      <c r="D62" s="7"/>
    </row>
    <row r="63" spans="1:9" x14ac:dyDescent="0.2">
      <c r="C63" s="7" t="s">
        <v>84</v>
      </c>
      <c r="D63" s="7"/>
    </row>
    <row r="64" spans="1:9" x14ac:dyDescent="0.2">
      <c r="C64" s="7" t="s">
        <v>85</v>
      </c>
      <c r="D64" s="7"/>
    </row>
    <row r="66" spans="1:7" x14ac:dyDescent="0.2">
      <c r="A66" s="2"/>
      <c r="B66" s="2"/>
      <c r="C66" s="4" t="s">
        <v>3</v>
      </c>
    </row>
    <row r="67" spans="1:7" x14ac:dyDescent="0.2">
      <c r="A67" s="2" t="s">
        <v>4</v>
      </c>
      <c r="B67" s="2"/>
      <c r="C67" s="2"/>
      <c r="D67">
        <v>7500</v>
      </c>
    </row>
    <row r="68" spans="1:7" x14ac:dyDescent="0.2">
      <c r="A68" s="2" t="s">
        <v>107</v>
      </c>
      <c r="B68" s="2"/>
      <c r="C68" s="2"/>
      <c r="D68">
        <v>95000</v>
      </c>
    </row>
    <row r="69" spans="1:7" x14ac:dyDescent="0.2">
      <c r="A69" s="2" t="s">
        <v>6</v>
      </c>
      <c r="B69" s="2"/>
      <c r="C69" s="2"/>
      <c r="D69">
        <v>40000</v>
      </c>
    </row>
    <row r="70" spans="1:7" x14ac:dyDescent="0.2">
      <c r="A70" s="2" t="s">
        <v>7</v>
      </c>
      <c r="B70" s="2"/>
      <c r="C70" s="2"/>
      <c r="D70">
        <v>507000</v>
      </c>
      <c r="F70">
        <f>500+9-2</f>
        <v>507</v>
      </c>
    </row>
    <row r="71" spans="1:7" x14ac:dyDescent="0.2">
      <c r="A71" s="2" t="s">
        <v>8</v>
      </c>
      <c r="B71" s="2"/>
      <c r="C71" s="2"/>
      <c r="D71">
        <v>649000</v>
      </c>
    </row>
    <row r="72" spans="1:7" x14ac:dyDescent="0.2">
      <c r="A72" s="2"/>
      <c r="B72" s="2"/>
      <c r="C72" s="2"/>
    </row>
    <row r="73" spans="1:7" x14ac:dyDescent="0.2">
      <c r="A73" s="2"/>
      <c r="B73" s="4" t="s">
        <v>9</v>
      </c>
      <c r="C73" s="5"/>
    </row>
    <row r="74" spans="1:7" x14ac:dyDescent="0.2">
      <c r="A74" s="2" t="s">
        <v>10</v>
      </c>
      <c r="B74" s="2"/>
      <c r="C74" s="2"/>
      <c r="D74">
        <v>120000</v>
      </c>
      <c r="F74" t="s">
        <v>108</v>
      </c>
    </row>
    <row r="75" spans="1:7" x14ac:dyDescent="0.2">
      <c r="A75" s="2" t="s">
        <v>11</v>
      </c>
      <c r="B75" s="2"/>
      <c r="C75" s="2"/>
      <c r="D75">
        <v>18000</v>
      </c>
    </row>
    <row r="76" spans="1:7" x14ac:dyDescent="0.2">
      <c r="A76" s="2" t="s">
        <v>12</v>
      </c>
      <c r="B76" s="2"/>
      <c r="C76" s="2"/>
      <c r="D76">
        <v>420000</v>
      </c>
    </row>
    <row r="77" spans="1:7" x14ac:dyDescent="0.2">
      <c r="A77" s="2" t="s">
        <v>13</v>
      </c>
      <c r="B77" s="2"/>
      <c r="C77" s="2"/>
      <c r="D77">
        <v>91500</v>
      </c>
      <c r="F77">
        <f>85000+E58</f>
        <v>91500</v>
      </c>
      <c r="G77" t="s">
        <v>109</v>
      </c>
    </row>
    <row r="78" spans="1:7" x14ac:dyDescent="0.2">
      <c r="A78" s="2" t="s">
        <v>14</v>
      </c>
      <c r="B78" s="2"/>
      <c r="C78" s="2"/>
      <c r="D78">
        <v>649000</v>
      </c>
    </row>
    <row r="79" spans="1:7" x14ac:dyDescent="0.2">
      <c r="D79" s="8" t="s">
        <v>55</v>
      </c>
    </row>
  </sheetData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6"/>
  <sheetViews>
    <sheetView topLeftCell="A11" workbookViewId="0">
      <selection activeCell="B40" sqref="B40"/>
    </sheetView>
  </sheetViews>
  <sheetFormatPr defaultRowHeight="12.75" x14ac:dyDescent="0.2"/>
  <cols>
    <col min="1" max="1" width="12.28515625" style="2" customWidth="1"/>
    <col min="2" max="2" width="12.42578125" style="2" customWidth="1"/>
    <col min="3" max="3" width="12.7109375" style="2" customWidth="1"/>
    <col min="4" max="4" width="14.140625" style="2" customWidth="1"/>
    <col min="5" max="5" width="14.85546875" style="2" customWidth="1"/>
    <col min="6" max="16384" width="9.140625" style="2"/>
  </cols>
  <sheetData>
    <row r="3" spans="1:5" x14ac:dyDescent="0.2">
      <c r="C3" s="4" t="s">
        <v>0</v>
      </c>
    </row>
    <row r="4" spans="1:5" x14ac:dyDescent="0.2">
      <c r="C4" s="4" t="s">
        <v>1</v>
      </c>
    </row>
    <row r="5" spans="1:5" x14ac:dyDescent="0.2">
      <c r="C5" s="4" t="s">
        <v>2</v>
      </c>
    </row>
    <row r="7" spans="1:5" x14ac:dyDescent="0.2">
      <c r="C7" s="4" t="s">
        <v>3</v>
      </c>
      <c r="E7" s="6"/>
    </row>
    <row r="8" spans="1:5" x14ac:dyDescent="0.2">
      <c r="A8" s="2" t="s">
        <v>4</v>
      </c>
      <c r="E8" s="6" t="s">
        <v>28</v>
      </c>
    </row>
    <row r="9" spans="1:5" x14ac:dyDescent="0.2">
      <c r="A9" s="2" t="s">
        <v>5</v>
      </c>
      <c r="E9" s="6" t="s">
        <v>29</v>
      </c>
    </row>
    <row r="10" spans="1:5" x14ac:dyDescent="0.2">
      <c r="A10" s="2" t="s">
        <v>6</v>
      </c>
      <c r="E10" s="6" t="s">
        <v>30</v>
      </c>
    </row>
    <row r="11" spans="1:5" x14ac:dyDescent="0.2">
      <c r="A11" s="2" t="s">
        <v>7</v>
      </c>
      <c r="E11" s="6" t="s">
        <v>31</v>
      </c>
    </row>
    <row r="12" spans="1:5" x14ac:dyDescent="0.2">
      <c r="A12" s="2" t="s">
        <v>8</v>
      </c>
      <c r="E12" s="6" t="s">
        <v>32</v>
      </c>
    </row>
    <row r="13" spans="1:5" x14ac:dyDescent="0.2">
      <c r="E13" s="6"/>
    </row>
    <row r="14" spans="1:5" x14ac:dyDescent="0.2">
      <c r="B14" s="4" t="s">
        <v>9</v>
      </c>
      <c r="C14" s="5"/>
      <c r="E14" s="6"/>
    </row>
    <row r="15" spans="1:5" x14ac:dyDescent="0.2">
      <c r="A15" s="2" t="s">
        <v>10</v>
      </c>
      <c r="E15" s="6" t="s">
        <v>33</v>
      </c>
    </row>
    <row r="16" spans="1:5" x14ac:dyDescent="0.2">
      <c r="A16" s="2" t="s">
        <v>11</v>
      </c>
      <c r="E16" s="6" t="s">
        <v>34</v>
      </c>
    </row>
    <row r="17" spans="1:5" x14ac:dyDescent="0.2">
      <c r="A17" s="2" t="s">
        <v>12</v>
      </c>
      <c r="E17" s="6" t="s">
        <v>35</v>
      </c>
    </row>
    <row r="18" spans="1:5" x14ac:dyDescent="0.2">
      <c r="A18" s="2" t="s">
        <v>13</v>
      </c>
      <c r="E18" s="6" t="s">
        <v>36</v>
      </c>
    </row>
    <row r="19" spans="1:5" x14ac:dyDescent="0.2">
      <c r="A19" s="2" t="s">
        <v>14</v>
      </c>
      <c r="E19" s="6" t="s">
        <v>32</v>
      </c>
    </row>
    <row r="20" spans="1:5" x14ac:dyDescent="0.2">
      <c r="E20" s="6"/>
    </row>
    <row r="21" spans="1:5" x14ac:dyDescent="0.2">
      <c r="A21" s="3" t="s">
        <v>15</v>
      </c>
      <c r="E21" s="6"/>
    </row>
    <row r="22" spans="1:5" x14ac:dyDescent="0.2">
      <c r="E22" s="6"/>
    </row>
    <row r="23" spans="1:5" x14ac:dyDescent="0.2">
      <c r="A23" s="2" t="s">
        <v>16</v>
      </c>
      <c r="E23" s="6" t="s">
        <v>37</v>
      </c>
    </row>
    <row r="24" spans="1:5" x14ac:dyDescent="0.2">
      <c r="A24" s="2" t="s">
        <v>17</v>
      </c>
      <c r="E24" s="6" t="s">
        <v>38</v>
      </c>
    </row>
    <row r="25" spans="1:5" x14ac:dyDescent="0.2">
      <c r="A25" s="2" t="s">
        <v>18</v>
      </c>
      <c r="E25" s="6" t="s">
        <v>39</v>
      </c>
    </row>
    <row r="26" spans="1:5" x14ac:dyDescent="0.2">
      <c r="A26" s="2" t="s">
        <v>19</v>
      </c>
      <c r="E26" s="6" t="s">
        <v>40</v>
      </c>
    </row>
    <row r="27" spans="1:5" x14ac:dyDescent="0.2">
      <c r="A27" s="2" t="s">
        <v>20</v>
      </c>
      <c r="E27" s="6" t="s">
        <v>41</v>
      </c>
    </row>
    <row r="28" spans="1:5" x14ac:dyDescent="0.2">
      <c r="A28" s="2" t="s">
        <v>21</v>
      </c>
      <c r="E28" s="6" t="s">
        <v>42</v>
      </c>
    </row>
    <row r="29" spans="1:5" x14ac:dyDescent="0.2">
      <c r="A29" s="2" t="s">
        <v>10</v>
      </c>
      <c r="E29" s="6" t="s">
        <v>40</v>
      </c>
    </row>
    <row r="30" spans="1:5" x14ac:dyDescent="0.2">
      <c r="A30" s="2" t="s">
        <v>22</v>
      </c>
      <c r="E30" s="6" t="s">
        <v>43</v>
      </c>
    </row>
    <row r="31" spans="1:5" x14ac:dyDescent="0.2">
      <c r="A31" s="2" t="s">
        <v>23</v>
      </c>
      <c r="E31" s="6" t="s">
        <v>44</v>
      </c>
    </row>
    <row r="32" spans="1:5" x14ac:dyDescent="0.2">
      <c r="A32" s="2" t="s">
        <v>24</v>
      </c>
      <c r="E32" s="6" t="s">
        <v>45</v>
      </c>
    </row>
    <row r="33" spans="1:5" x14ac:dyDescent="0.2">
      <c r="A33" s="2" t="s">
        <v>11</v>
      </c>
      <c r="E33" s="6" t="s">
        <v>40</v>
      </c>
    </row>
    <row r="34" spans="1:5" x14ac:dyDescent="0.2">
      <c r="A34" s="2" t="s">
        <v>25</v>
      </c>
      <c r="E34" s="6" t="s">
        <v>46</v>
      </c>
    </row>
    <row r="35" spans="1:5" x14ac:dyDescent="0.2">
      <c r="A35" s="2" t="s">
        <v>26</v>
      </c>
      <c r="E35" s="6" t="s">
        <v>47</v>
      </c>
    </row>
    <row r="36" spans="1:5" x14ac:dyDescent="0.2">
      <c r="A36" s="2" t="s">
        <v>27</v>
      </c>
      <c r="E36" s="6" t="s">
        <v>48</v>
      </c>
    </row>
  </sheetData>
  <phoneticPr fontId="2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Soluzione</vt:lpstr>
      <vt:lpstr>Dati</vt:lpstr>
      <vt:lpstr>Foglio3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</dc:creator>
  <cp:lastModifiedBy>Valentina Lazzarotti</cp:lastModifiedBy>
  <dcterms:created xsi:type="dcterms:W3CDTF">2012-01-18T21:21:31Z</dcterms:created>
  <dcterms:modified xsi:type="dcterms:W3CDTF">2015-05-09T21:21:33Z</dcterms:modified>
</cp:coreProperties>
</file>