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9525"/>
  </bookViews>
  <sheets>
    <sheet name="esempio guida" sheetId="1" r:id="rId1"/>
    <sheet name="caso Merlino" sheetId="2" r:id="rId2"/>
    <sheet name="10.6" sheetId="3" r:id="rId3"/>
  </sheets>
  <calcPr calcId="145621"/>
</workbook>
</file>

<file path=xl/calcChain.xml><?xml version="1.0" encoding="utf-8"?>
<calcChain xmlns="http://schemas.openxmlformats.org/spreadsheetml/2006/main">
  <c r="A33" i="3" l="1"/>
  <c r="E31" i="3"/>
  <c r="D31" i="3"/>
  <c r="D28" i="3"/>
  <c r="B28" i="3"/>
  <c r="C30" i="3"/>
  <c r="C29" i="3"/>
  <c r="C28" i="3"/>
  <c r="A28" i="3"/>
  <c r="A25" i="3"/>
  <c r="A24" i="3"/>
  <c r="D21" i="3"/>
  <c r="B21" i="3"/>
  <c r="C23" i="3"/>
  <c r="E21" i="3"/>
  <c r="C21" i="3"/>
  <c r="A21" i="3"/>
  <c r="D19" i="3"/>
  <c r="C19" i="3"/>
  <c r="E16" i="3"/>
  <c r="B16" i="3"/>
  <c r="C16" i="3"/>
  <c r="F14" i="3"/>
  <c r="A16" i="3"/>
  <c r="B31" i="2"/>
  <c r="B30" i="2"/>
  <c r="A30" i="2"/>
  <c r="B29" i="2"/>
  <c r="D27" i="2"/>
  <c r="D26" i="2"/>
  <c r="D25" i="2"/>
  <c r="B27" i="2"/>
  <c r="B26" i="2"/>
  <c r="B25" i="2"/>
  <c r="C27" i="2"/>
  <c r="C26" i="2"/>
  <c r="C25" i="2"/>
  <c r="D21" i="2"/>
  <c r="D20" i="2"/>
  <c r="D19" i="2"/>
  <c r="E21" i="2"/>
  <c r="E20" i="2"/>
  <c r="E19" i="2"/>
  <c r="B21" i="2"/>
  <c r="B20" i="2"/>
  <c r="B19" i="2"/>
  <c r="C21" i="2"/>
  <c r="C20" i="2"/>
  <c r="C19" i="2"/>
  <c r="A21" i="2"/>
  <c r="A20" i="2"/>
  <c r="A19" i="2"/>
  <c r="B13" i="2"/>
  <c r="B12" i="2"/>
  <c r="B11" i="2"/>
  <c r="G3" i="2"/>
  <c r="G2" i="2"/>
  <c r="B6" i="2"/>
  <c r="B5" i="2"/>
  <c r="B4" i="2"/>
  <c r="A51" i="1"/>
  <c r="D48" i="1"/>
  <c r="D49" i="1"/>
  <c r="D47" i="1"/>
  <c r="B48" i="1"/>
  <c r="B49" i="1"/>
  <c r="B47" i="1"/>
  <c r="C49" i="1"/>
  <c r="C48" i="1"/>
  <c r="C47" i="1"/>
  <c r="D38" i="1"/>
  <c r="D39" i="1"/>
  <c r="D37" i="1"/>
  <c r="E39" i="1"/>
  <c r="E38" i="1"/>
  <c r="E37" i="1"/>
  <c r="B38" i="1"/>
  <c r="B39" i="1"/>
  <c r="B37" i="1"/>
  <c r="C39" i="1"/>
  <c r="C38" i="1"/>
  <c r="C37" i="1"/>
  <c r="A39" i="1"/>
  <c r="A38" i="1"/>
  <c r="A37" i="1"/>
  <c r="B25" i="1"/>
  <c r="B24" i="1"/>
  <c r="B18" i="1"/>
  <c r="B17" i="1"/>
</calcChain>
</file>

<file path=xl/sharedStrings.xml><?xml version="1.0" encoding="utf-8"?>
<sst xmlns="http://schemas.openxmlformats.org/spreadsheetml/2006/main" count="139" uniqueCount="84">
  <si>
    <t xml:space="preserve">scostamento ricavi </t>
  </si>
  <si>
    <t>monoprodotto</t>
  </si>
  <si>
    <t>budget</t>
  </si>
  <si>
    <t>pst</t>
  </si>
  <si>
    <t>Vst</t>
  </si>
  <si>
    <t>pst*Vst</t>
  </si>
  <si>
    <t>budget flex</t>
  </si>
  <si>
    <t>pst*Veff</t>
  </si>
  <si>
    <t>eff</t>
  </si>
  <si>
    <t>peff*Veff</t>
  </si>
  <si>
    <t>"2-1</t>
  </si>
  <si>
    <t>var di attività</t>
  </si>
  <si>
    <t>scost costi</t>
  </si>
  <si>
    <t>pst*qst*Vst</t>
  </si>
  <si>
    <t>pst*qst*Veff</t>
  </si>
  <si>
    <t>pst*qeff*Veff</t>
  </si>
  <si>
    <t>peff*qeff*Veff</t>
  </si>
  <si>
    <t>"3-2</t>
  </si>
  <si>
    <t>var di prezzo</t>
  </si>
  <si>
    <t>"3-1</t>
  </si>
  <si>
    <t>var complessiva</t>
  </si>
  <si>
    <t>MOD, MP</t>
  </si>
  <si>
    <t>budget flex a consumi st</t>
  </si>
  <si>
    <t>budget flex a consumi eff</t>
  </si>
  <si>
    <t>var di quantità/eff</t>
  </si>
  <si>
    <t>"4-3</t>
  </si>
  <si>
    <t>var di prezzo/tariffa</t>
  </si>
  <si>
    <t>dir prod</t>
  </si>
  <si>
    <t>dati</t>
  </si>
  <si>
    <t>volume standard di A</t>
  </si>
  <si>
    <t>volume standard di B</t>
  </si>
  <si>
    <t>volume tot pianificato</t>
  </si>
  <si>
    <t>q standard A</t>
  </si>
  <si>
    <t>q standard B</t>
  </si>
  <si>
    <t>p st A</t>
  </si>
  <si>
    <t>pst B</t>
  </si>
  <si>
    <t>vol eff di A</t>
  </si>
  <si>
    <t>vol eff di B</t>
  </si>
  <si>
    <t>vol tot eff</t>
  </si>
  <si>
    <t>q eff di A</t>
  </si>
  <si>
    <t>q eff di B</t>
  </si>
  <si>
    <t>p eff di A</t>
  </si>
  <si>
    <t>p eff di B</t>
  </si>
  <si>
    <t>standard V di A</t>
  </si>
  <si>
    <t>standard V di B</t>
  </si>
  <si>
    <t>q st di A</t>
  </si>
  <si>
    <t>q st di B</t>
  </si>
  <si>
    <t>p st di A</t>
  </si>
  <si>
    <t>p st di B</t>
  </si>
  <si>
    <t>budget flex a mix eff</t>
  </si>
  <si>
    <t>eff V di A</t>
  </si>
  <si>
    <t>eff V di B</t>
  </si>
  <si>
    <t>qeff di A</t>
  </si>
  <si>
    <t>var di attività in senso lato</t>
  </si>
  <si>
    <t>budget flex a mix standard</t>
  </si>
  <si>
    <t>V tot eff</t>
  </si>
  <si>
    <t>qst di A</t>
  </si>
  <si>
    <t>var di attività in senso stretto</t>
  </si>
  <si>
    <t>var di mix</t>
  </si>
  <si>
    <t xml:space="preserve">budget flex mix eff </t>
  </si>
  <si>
    <t>budget flex a mix st</t>
  </si>
  <si>
    <t>var di att in senso lato</t>
  </si>
  <si>
    <t>var di att in senso stretto</t>
  </si>
  <si>
    <t>"4-1</t>
  </si>
  <si>
    <t>prod</t>
  </si>
  <si>
    <t>RI</t>
  </si>
  <si>
    <t>RF</t>
  </si>
  <si>
    <t>vendite eff</t>
  </si>
  <si>
    <t>var att in senso lato</t>
  </si>
  <si>
    <t>var att senso stretto</t>
  </si>
  <si>
    <t>MP</t>
  </si>
  <si>
    <t>qst</t>
  </si>
  <si>
    <t>Vef</t>
  </si>
  <si>
    <t>budget flex a consumi standard</t>
  </si>
  <si>
    <t>q eff</t>
  </si>
  <si>
    <t>var quantità (impiego)</t>
  </si>
  <si>
    <t>efficiente!</t>
  </si>
  <si>
    <t>budget flex ad acquisti eff</t>
  </si>
  <si>
    <t>Q ef acquistata</t>
  </si>
  <si>
    <t>p eff</t>
  </si>
  <si>
    <t>MOD</t>
  </si>
  <si>
    <t>var di eff</t>
  </si>
  <si>
    <t>costi ind var</t>
  </si>
  <si>
    <t>var eff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</si>
</sst>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16" fontId="0" fillId="0" borderId="0" xfId="0" applyNumberFormat="1"/>
    <xf numFmtId="0" fontId="0" fillId="2" borderId="0" xfId="0" applyFill="1"/>
    <xf numFmtId="0" fontId="0" fillId="3" borderId="0" xfId="0" applyFill="1"/>
    <xf numFmtId="9" fontId="0" fillId="0" borderId="0" xfId="1" applyFont="1"/>
    <xf numFmtId="0" fontId="0" fillId="4" borderId="0" xfId="0" applyFill="1"/>
    <xf numFmtId="0" fontId="0" fillId="5" borderId="0" xfId="0" applyFill="1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3" borderId="0" xfId="0" applyFill="1" applyBorder="1"/>
    <xf numFmtId="0" fontId="0" fillId="0" borderId="5" xfId="0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4" borderId="0" xfId="0" applyFill="1" applyBorder="1"/>
    <xf numFmtId="16" fontId="0" fillId="0" borderId="4" xfId="0" applyNumberFormat="1" applyBorder="1"/>
    <xf numFmtId="0" fontId="0" fillId="0" borderId="7" xfId="0" applyFill="1" applyBorder="1"/>
    <xf numFmtId="9" fontId="0" fillId="2" borderId="0" xfId="1" applyFont="1" applyFill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9"/>
  <sheetViews>
    <sheetView tabSelected="1" topLeftCell="D1" zoomScale="178" zoomScaleNormal="178" workbookViewId="0">
      <selection activeCell="D9" sqref="D9"/>
    </sheetView>
  </sheetViews>
  <sheetFormatPr defaultRowHeight="15" x14ac:dyDescent="0.25"/>
  <cols>
    <col min="1" max="1" width="20" bestFit="1" customWidth="1"/>
    <col min="2" max="2" width="24.5703125" bestFit="1" customWidth="1"/>
    <col min="3" max="3" width="19.5703125" bestFit="1" customWidth="1"/>
    <col min="4" max="4" width="12.140625" bestFit="1" customWidth="1"/>
    <col min="5" max="5" width="11.28515625" bestFit="1" customWidth="1"/>
    <col min="6" max="6" width="22.85546875" bestFit="1" customWidth="1"/>
    <col min="7" max="7" width="23.85546875" bestFit="1" customWidth="1"/>
  </cols>
  <sheetData>
    <row r="2" spans="1:8" x14ac:dyDescent="0.25">
      <c r="A2" t="s">
        <v>0</v>
      </c>
      <c r="E2" t="s">
        <v>12</v>
      </c>
    </row>
    <row r="3" spans="1:8" x14ac:dyDescent="0.25">
      <c r="A3" t="s">
        <v>1</v>
      </c>
    </row>
    <row r="4" spans="1:8" ht="15.75" thickBot="1" x14ac:dyDescent="0.3">
      <c r="A4" t="s">
        <v>2</v>
      </c>
      <c r="B4" s="2" t="s">
        <v>6</v>
      </c>
      <c r="C4" t="s">
        <v>8</v>
      </c>
    </row>
    <row r="5" spans="1:8" x14ac:dyDescent="0.25">
      <c r="A5" t="s">
        <v>3</v>
      </c>
      <c r="E5" s="8" t="s">
        <v>21</v>
      </c>
      <c r="F5" s="9"/>
      <c r="G5" s="9"/>
      <c r="H5" s="10"/>
    </row>
    <row r="6" spans="1:8" x14ac:dyDescent="0.25">
      <c r="A6" t="s">
        <v>4</v>
      </c>
      <c r="E6" s="11"/>
      <c r="F6" s="12" t="s">
        <v>22</v>
      </c>
      <c r="G6" s="13" t="s">
        <v>23</v>
      </c>
      <c r="H6" s="14"/>
    </row>
    <row r="7" spans="1:8" x14ac:dyDescent="0.25">
      <c r="A7" t="s">
        <v>5</v>
      </c>
      <c r="B7" t="s">
        <v>7</v>
      </c>
      <c r="C7" t="s">
        <v>9</v>
      </c>
      <c r="E7" s="15" t="s">
        <v>13</v>
      </c>
      <c r="F7" s="16" t="s">
        <v>14</v>
      </c>
      <c r="G7" s="16" t="s">
        <v>15</v>
      </c>
      <c r="H7" s="17" t="s">
        <v>16</v>
      </c>
    </row>
    <row r="8" spans="1:8" x14ac:dyDescent="0.25">
      <c r="A8">
        <v>1</v>
      </c>
      <c r="B8">
        <v>2</v>
      </c>
      <c r="C8">
        <v>3</v>
      </c>
      <c r="E8" s="11">
        <v>1</v>
      </c>
      <c r="F8" s="12">
        <v>2</v>
      </c>
      <c r="G8" s="12">
        <v>3</v>
      </c>
      <c r="H8" s="14">
        <v>4</v>
      </c>
    </row>
    <row r="9" spans="1:8" x14ac:dyDescent="0.25">
      <c r="A9" s="1" t="s">
        <v>10</v>
      </c>
      <c r="B9" t="s">
        <v>11</v>
      </c>
      <c r="E9" s="11" t="s">
        <v>10</v>
      </c>
      <c r="F9" s="12" t="s">
        <v>11</v>
      </c>
      <c r="G9" s="12"/>
      <c r="H9" s="14"/>
    </row>
    <row r="10" spans="1:8" x14ac:dyDescent="0.25">
      <c r="A10" t="s">
        <v>17</v>
      </c>
      <c r="B10" t="s">
        <v>18</v>
      </c>
      <c r="E10" s="11" t="s">
        <v>17</v>
      </c>
      <c r="F10" s="12" t="s">
        <v>24</v>
      </c>
      <c r="G10" s="12" t="s">
        <v>27</v>
      </c>
      <c r="H10" s="14"/>
    </row>
    <row r="11" spans="1:8" ht="15.75" thickBot="1" x14ac:dyDescent="0.3">
      <c r="A11" t="s">
        <v>19</v>
      </c>
      <c r="B11" t="s">
        <v>20</v>
      </c>
      <c r="E11" s="18" t="s">
        <v>25</v>
      </c>
      <c r="F11" s="19" t="s">
        <v>26</v>
      </c>
      <c r="G11" s="19"/>
      <c r="H11" s="20"/>
    </row>
    <row r="13" spans="1:8" x14ac:dyDescent="0.25">
      <c r="A13" t="s">
        <v>28</v>
      </c>
    </row>
    <row r="14" spans="1:8" x14ac:dyDescent="0.25">
      <c r="A14" t="s">
        <v>29</v>
      </c>
      <c r="B14">
        <v>2000</v>
      </c>
    </row>
    <row r="15" spans="1:8" x14ac:dyDescent="0.25">
      <c r="A15" t="s">
        <v>30</v>
      </c>
      <c r="B15">
        <v>1000</v>
      </c>
    </row>
    <row r="16" spans="1:8" x14ac:dyDescent="0.25">
      <c r="A16" t="s">
        <v>31</v>
      </c>
      <c r="B16">
        <v>3000</v>
      </c>
    </row>
    <row r="17" spans="1:5" x14ac:dyDescent="0.25">
      <c r="A17" t="s">
        <v>32</v>
      </c>
      <c r="B17" s="4">
        <f>B14/B16</f>
        <v>0.66666666666666663</v>
      </c>
    </row>
    <row r="18" spans="1:5" x14ac:dyDescent="0.25">
      <c r="A18" t="s">
        <v>33</v>
      </c>
      <c r="B18" s="4">
        <f>B15/B16</f>
        <v>0.33333333333333331</v>
      </c>
    </row>
    <row r="19" spans="1:5" x14ac:dyDescent="0.25">
      <c r="A19" t="s">
        <v>34</v>
      </c>
      <c r="B19">
        <v>100</v>
      </c>
    </row>
    <row r="20" spans="1:5" x14ac:dyDescent="0.25">
      <c r="A20" t="s">
        <v>35</v>
      </c>
      <c r="B20">
        <v>200</v>
      </c>
    </row>
    <row r="21" spans="1:5" x14ac:dyDescent="0.25">
      <c r="A21" t="s">
        <v>36</v>
      </c>
      <c r="B21">
        <v>2200</v>
      </c>
    </row>
    <row r="22" spans="1:5" x14ac:dyDescent="0.25">
      <c r="A22" t="s">
        <v>37</v>
      </c>
      <c r="B22">
        <v>1200</v>
      </c>
    </row>
    <row r="23" spans="1:5" x14ac:dyDescent="0.25">
      <c r="A23" t="s">
        <v>38</v>
      </c>
      <c r="B23">
        <v>3400</v>
      </c>
    </row>
    <row r="24" spans="1:5" x14ac:dyDescent="0.25">
      <c r="A24" t="s">
        <v>39</v>
      </c>
      <c r="B24" s="4">
        <f>B21/B23</f>
        <v>0.6470588235294118</v>
      </c>
    </row>
    <row r="25" spans="1:5" x14ac:dyDescent="0.25">
      <c r="A25" t="s">
        <v>40</v>
      </c>
      <c r="B25" s="4">
        <f>B22/B23</f>
        <v>0.35294117647058826</v>
      </c>
    </row>
    <row r="26" spans="1:5" x14ac:dyDescent="0.25">
      <c r="A26" t="s">
        <v>41</v>
      </c>
      <c r="B26">
        <v>150</v>
      </c>
    </row>
    <row r="27" spans="1:5" x14ac:dyDescent="0.25">
      <c r="A27" t="s">
        <v>42</v>
      </c>
      <c r="B27">
        <v>180</v>
      </c>
    </row>
    <row r="29" spans="1:5" x14ac:dyDescent="0.25">
      <c r="A29" t="s">
        <v>2</v>
      </c>
      <c r="C29" t="s">
        <v>49</v>
      </c>
      <c r="E29" t="s">
        <v>8</v>
      </c>
    </row>
    <row r="30" spans="1:5" x14ac:dyDescent="0.25">
      <c r="A30" t="s">
        <v>43</v>
      </c>
      <c r="C30" t="s">
        <v>50</v>
      </c>
      <c r="E30" t="s">
        <v>50</v>
      </c>
    </row>
    <row r="31" spans="1:5" x14ac:dyDescent="0.25">
      <c r="A31" t="s">
        <v>44</v>
      </c>
      <c r="C31" t="s">
        <v>51</v>
      </c>
      <c r="E31" t="s">
        <v>51</v>
      </c>
    </row>
    <row r="32" spans="1:5" x14ac:dyDescent="0.25">
      <c r="A32" t="s">
        <v>45</v>
      </c>
      <c r="C32" t="s">
        <v>52</v>
      </c>
      <c r="E32" t="s">
        <v>52</v>
      </c>
    </row>
    <row r="33" spans="1:5" x14ac:dyDescent="0.25">
      <c r="A33" t="s">
        <v>46</v>
      </c>
      <c r="C33" t="s">
        <v>40</v>
      </c>
      <c r="E33" t="s">
        <v>40</v>
      </c>
    </row>
    <row r="34" spans="1:5" x14ac:dyDescent="0.25">
      <c r="A34" t="s">
        <v>47</v>
      </c>
      <c r="C34" t="s">
        <v>47</v>
      </c>
      <c r="E34" t="s">
        <v>41</v>
      </c>
    </row>
    <row r="35" spans="1:5" x14ac:dyDescent="0.25">
      <c r="A35" t="s">
        <v>48</v>
      </c>
      <c r="B35" t="s">
        <v>53</v>
      </c>
      <c r="C35" t="s">
        <v>48</v>
      </c>
      <c r="E35" t="s">
        <v>42</v>
      </c>
    </row>
    <row r="36" spans="1:5" x14ac:dyDescent="0.25">
      <c r="A36">
        <v>1</v>
      </c>
      <c r="C36" s="5">
        <v>3</v>
      </c>
      <c r="D36" t="s">
        <v>18</v>
      </c>
      <c r="E36">
        <v>4</v>
      </c>
    </row>
    <row r="37" spans="1:5" x14ac:dyDescent="0.25">
      <c r="A37">
        <f>B19*B17*B16</f>
        <v>199999.99999999997</v>
      </c>
      <c r="B37" s="6">
        <f>C37-A37</f>
        <v>20000.000000000029</v>
      </c>
      <c r="C37">
        <f>B19*B24*B23</f>
        <v>220000</v>
      </c>
      <c r="D37" s="6">
        <f>E37-C37</f>
        <v>110000</v>
      </c>
      <c r="E37">
        <f>B26*B24*B23</f>
        <v>330000</v>
      </c>
    </row>
    <row r="38" spans="1:5" x14ac:dyDescent="0.25">
      <c r="A38">
        <f>B20*B18*B16</f>
        <v>199999.99999999997</v>
      </c>
      <c r="B38" s="6">
        <f t="shared" ref="B38:B39" si="0">C38-A38</f>
        <v>40000.000000000058</v>
      </c>
      <c r="C38">
        <f>B20*B25*B23</f>
        <v>240000.00000000003</v>
      </c>
      <c r="D38" s="3">
        <f t="shared" ref="D38:D39" si="1">E38-C38</f>
        <v>-24000.000000000029</v>
      </c>
      <c r="E38">
        <f>B27*B25*B23</f>
        <v>216000</v>
      </c>
    </row>
    <row r="39" spans="1:5" x14ac:dyDescent="0.25">
      <c r="A39" s="2">
        <f>SUM(A37:A38)</f>
        <v>399999.99999999994</v>
      </c>
      <c r="B39" s="6">
        <f t="shared" si="0"/>
        <v>60000.000000000058</v>
      </c>
      <c r="C39" s="2">
        <f>SUM(C37:C38)</f>
        <v>460000</v>
      </c>
      <c r="D39" s="6">
        <f t="shared" si="1"/>
        <v>86000</v>
      </c>
      <c r="E39">
        <f>SUM(E37:E38)</f>
        <v>546000</v>
      </c>
    </row>
    <row r="40" spans="1:5" ht="30" x14ac:dyDescent="0.25">
      <c r="C40" s="7" t="s">
        <v>54</v>
      </c>
    </row>
    <row r="41" spans="1:5" x14ac:dyDescent="0.25">
      <c r="C41" s="7" t="s">
        <v>55</v>
      </c>
    </row>
    <row r="42" spans="1:5" x14ac:dyDescent="0.25">
      <c r="C42" s="7" t="s">
        <v>56</v>
      </c>
    </row>
    <row r="43" spans="1:5" x14ac:dyDescent="0.25">
      <c r="C43" s="7" t="s">
        <v>46</v>
      </c>
    </row>
    <row r="44" spans="1:5" x14ac:dyDescent="0.25">
      <c r="C44" s="7" t="s">
        <v>47</v>
      </c>
    </row>
    <row r="45" spans="1:5" x14ac:dyDescent="0.25">
      <c r="C45" s="7" t="s">
        <v>48</v>
      </c>
    </row>
    <row r="46" spans="1:5" x14ac:dyDescent="0.25">
      <c r="A46">
        <v>1</v>
      </c>
      <c r="B46" t="s">
        <v>57</v>
      </c>
      <c r="C46">
        <v>2</v>
      </c>
      <c r="D46" t="s">
        <v>58</v>
      </c>
      <c r="E46" s="5">
        <v>3</v>
      </c>
    </row>
    <row r="47" spans="1:5" x14ac:dyDescent="0.25">
      <c r="A47">
        <v>199999.99999999997</v>
      </c>
      <c r="B47" s="6">
        <f>C47-A47</f>
        <v>26666.666666666657</v>
      </c>
      <c r="C47">
        <f>B19*B17*B23</f>
        <v>226666.66666666663</v>
      </c>
      <c r="D47" s="3">
        <f>E47-C47</f>
        <v>-6666.6666666666279</v>
      </c>
      <c r="E47">
        <v>220000</v>
      </c>
    </row>
    <row r="48" spans="1:5" x14ac:dyDescent="0.25">
      <c r="A48">
        <v>199999.99999999997</v>
      </c>
      <c r="B48" s="6">
        <f t="shared" ref="B48:B49" si="2">C48-A48</f>
        <v>26666.666666666657</v>
      </c>
      <c r="C48">
        <f>B20*B18*B23</f>
        <v>226666.66666666663</v>
      </c>
      <c r="D48" s="6">
        <f t="shared" ref="D48:D49" si="3">E48-C48</f>
        <v>13333.333333333401</v>
      </c>
      <c r="E48">
        <v>240000.00000000003</v>
      </c>
    </row>
    <row r="49" spans="1:5" x14ac:dyDescent="0.25">
      <c r="A49">
        <v>399999.99999999994</v>
      </c>
      <c r="B49" s="6">
        <f t="shared" si="2"/>
        <v>53333.333333333314</v>
      </c>
      <c r="C49">
        <f>SUM(C47:C48)</f>
        <v>453333.33333333326</v>
      </c>
      <c r="D49" s="6">
        <f t="shared" si="3"/>
        <v>6666.6666666667443</v>
      </c>
      <c r="E49">
        <v>460000</v>
      </c>
    </row>
    <row r="51" spans="1:5" x14ac:dyDescent="0.25">
      <c r="A51">
        <f>B49+D49</f>
        <v>60000.000000000058</v>
      </c>
    </row>
    <row r="52" spans="1:5" ht="15.75" thickBot="1" x14ac:dyDescent="0.3"/>
    <row r="53" spans="1:5" x14ac:dyDescent="0.25">
      <c r="A53" s="8">
        <v>1</v>
      </c>
      <c r="B53" s="9">
        <v>2</v>
      </c>
      <c r="C53" s="9">
        <v>3</v>
      </c>
      <c r="D53" s="10">
        <v>4</v>
      </c>
    </row>
    <row r="54" spans="1:5" x14ac:dyDescent="0.25">
      <c r="A54" s="11" t="s">
        <v>2</v>
      </c>
      <c r="B54" s="12" t="s">
        <v>60</v>
      </c>
      <c r="C54" s="12" t="s">
        <v>59</v>
      </c>
      <c r="D54" s="14" t="s">
        <v>8</v>
      </c>
    </row>
    <row r="55" spans="1:5" x14ac:dyDescent="0.25">
      <c r="A55" s="11" t="s">
        <v>25</v>
      </c>
      <c r="B55" s="12" t="s">
        <v>18</v>
      </c>
      <c r="C55" s="12"/>
      <c r="D55" s="14"/>
    </row>
    <row r="56" spans="1:5" x14ac:dyDescent="0.25">
      <c r="A56" s="11" t="s">
        <v>19</v>
      </c>
      <c r="B56" s="21" t="s">
        <v>61</v>
      </c>
      <c r="C56" s="12"/>
      <c r="D56" s="14"/>
    </row>
    <row r="57" spans="1:5" x14ac:dyDescent="0.25">
      <c r="A57" s="22" t="s">
        <v>17</v>
      </c>
      <c r="B57" s="21" t="s">
        <v>58</v>
      </c>
      <c r="C57" s="12"/>
      <c r="D57" s="14"/>
    </row>
    <row r="58" spans="1:5" x14ac:dyDescent="0.25">
      <c r="A58" s="11" t="s">
        <v>10</v>
      </c>
      <c r="B58" s="21" t="s">
        <v>62</v>
      </c>
      <c r="C58" s="12"/>
      <c r="D58" s="14"/>
    </row>
    <row r="59" spans="1:5" ht="15.75" thickBot="1" x14ac:dyDescent="0.3">
      <c r="A59" s="18" t="s">
        <v>63</v>
      </c>
      <c r="B59" s="23" t="s">
        <v>20</v>
      </c>
      <c r="C59" s="19"/>
      <c r="D59" s="2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18" zoomScale="172" zoomScaleNormal="172" workbookViewId="0">
      <selection activeCell="B32" sqref="B32"/>
    </sheetView>
  </sheetViews>
  <sheetFormatPr defaultRowHeight="15" x14ac:dyDescent="0.25"/>
  <cols>
    <col min="1" max="1" width="20.85546875" bestFit="1" customWidth="1"/>
    <col min="2" max="2" width="12.28515625" customWidth="1"/>
    <col min="3" max="3" width="19.5703125" bestFit="1" customWidth="1"/>
    <col min="4" max="4" width="12.140625" bestFit="1" customWidth="1"/>
    <col min="7" max="7" width="10.85546875" bestFit="1" customWidth="1"/>
  </cols>
  <sheetData>
    <row r="1" spans="1:7" x14ac:dyDescent="0.25">
      <c r="A1" t="s">
        <v>28</v>
      </c>
      <c r="D1" t="s">
        <v>64</v>
      </c>
      <c r="E1" t="s">
        <v>65</v>
      </c>
      <c r="F1" t="s">
        <v>66</v>
      </c>
      <c r="G1" t="s">
        <v>67</v>
      </c>
    </row>
    <row r="2" spans="1:7" x14ac:dyDescent="0.25">
      <c r="A2" t="s">
        <v>29</v>
      </c>
      <c r="B2">
        <v>13500</v>
      </c>
      <c r="D2">
        <v>14000</v>
      </c>
      <c r="E2">
        <v>1500</v>
      </c>
      <c r="F2">
        <v>2000</v>
      </c>
      <c r="G2">
        <f>D2+E2-F2</f>
        <v>13500</v>
      </c>
    </row>
    <row r="3" spans="1:7" x14ac:dyDescent="0.25">
      <c r="A3" t="s">
        <v>30</v>
      </c>
      <c r="B3">
        <v>9000</v>
      </c>
      <c r="D3">
        <v>10000</v>
      </c>
      <c r="E3">
        <v>750</v>
      </c>
      <c r="F3">
        <v>500</v>
      </c>
      <c r="G3">
        <f>D3+E3-F3</f>
        <v>10250</v>
      </c>
    </row>
    <row r="4" spans="1:7" x14ac:dyDescent="0.25">
      <c r="A4" t="s">
        <v>31</v>
      </c>
      <c r="B4">
        <f>SUM(B2:B3)</f>
        <v>22500</v>
      </c>
    </row>
    <row r="5" spans="1:7" x14ac:dyDescent="0.25">
      <c r="A5" t="s">
        <v>32</v>
      </c>
      <c r="B5" s="24">
        <f>B2/B4</f>
        <v>0.6</v>
      </c>
    </row>
    <row r="6" spans="1:7" x14ac:dyDescent="0.25">
      <c r="A6" t="s">
        <v>33</v>
      </c>
      <c r="B6" s="24">
        <f>B3/B4</f>
        <v>0.4</v>
      </c>
    </row>
    <row r="7" spans="1:7" x14ac:dyDescent="0.25">
      <c r="A7" t="s">
        <v>34</v>
      </c>
      <c r="B7">
        <v>7</v>
      </c>
    </row>
    <row r="8" spans="1:7" x14ac:dyDescent="0.25">
      <c r="A8" t="s">
        <v>35</v>
      </c>
      <c r="B8">
        <v>9</v>
      </c>
    </row>
    <row r="9" spans="1:7" x14ac:dyDescent="0.25">
      <c r="A9" t="s">
        <v>36</v>
      </c>
      <c r="B9">
        <v>13500</v>
      </c>
    </row>
    <row r="10" spans="1:7" x14ac:dyDescent="0.25">
      <c r="A10" t="s">
        <v>37</v>
      </c>
      <c r="B10">
        <v>10250</v>
      </c>
    </row>
    <row r="11" spans="1:7" x14ac:dyDescent="0.25">
      <c r="A11" t="s">
        <v>38</v>
      </c>
      <c r="B11">
        <f>SUM(B9:B10)</f>
        <v>23750</v>
      </c>
    </row>
    <row r="12" spans="1:7" x14ac:dyDescent="0.25">
      <c r="A12" t="s">
        <v>39</v>
      </c>
      <c r="B12" s="24">
        <f>B9/B11</f>
        <v>0.56842105263157894</v>
      </c>
    </row>
    <row r="13" spans="1:7" x14ac:dyDescent="0.25">
      <c r="A13" t="s">
        <v>40</v>
      </c>
      <c r="B13" s="24">
        <f>B10/B11</f>
        <v>0.43157894736842106</v>
      </c>
    </row>
    <row r="14" spans="1:7" x14ac:dyDescent="0.25">
      <c r="A14" t="s">
        <v>41</v>
      </c>
      <c r="B14">
        <v>6.8</v>
      </c>
    </row>
    <row r="15" spans="1:7" x14ac:dyDescent="0.25">
      <c r="A15" t="s">
        <v>42</v>
      </c>
      <c r="B15">
        <v>9.1999999999999993</v>
      </c>
    </row>
    <row r="17" spans="1:5" ht="45" x14ac:dyDescent="0.25">
      <c r="A17" t="s">
        <v>2</v>
      </c>
      <c r="B17" s="7" t="s">
        <v>68</v>
      </c>
      <c r="C17" t="s">
        <v>49</v>
      </c>
      <c r="D17" t="s">
        <v>18</v>
      </c>
      <c r="E17" t="s">
        <v>8</v>
      </c>
    </row>
    <row r="18" spans="1:5" x14ac:dyDescent="0.25">
      <c r="A18" s="25">
        <v>1</v>
      </c>
      <c r="B18" s="25"/>
      <c r="C18" s="25">
        <v>3</v>
      </c>
      <c r="D18" s="25"/>
      <c r="E18" s="25">
        <v>4</v>
      </c>
    </row>
    <row r="19" spans="1:5" x14ac:dyDescent="0.25">
      <c r="A19">
        <f>B7*B2</f>
        <v>94500</v>
      </c>
      <c r="B19">
        <f>C19-A19</f>
        <v>0</v>
      </c>
      <c r="C19">
        <f>B7*B12*B11</f>
        <v>94500</v>
      </c>
      <c r="D19" s="3">
        <f>E19-C19</f>
        <v>-2700</v>
      </c>
      <c r="E19">
        <f>B14*B9</f>
        <v>91800</v>
      </c>
    </row>
    <row r="20" spans="1:5" x14ac:dyDescent="0.25">
      <c r="A20">
        <f>B8*B3</f>
        <v>81000</v>
      </c>
      <c r="B20" s="6">
        <f>C20-A20</f>
        <v>11250</v>
      </c>
      <c r="C20">
        <f>B8*B13*B11</f>
        <v>92250</v>
      </c>
      <c r="D20" s="6">
        <f>E20-C20</f>
        <v>2049.9999999999854</v>
      </c>
      <c r="E20">
        <f>B15*B10</f>
        <v>94299.999999999985</v>
      </c>
    </row>
    <row r="21" spans="1:5" x14ac:dyDescent="0.25">
      <c r="A21">
        <f>SUM(A19:A20)</f>
        <v>175500</v>
      </c>
      <c r="B21" s="6">
        <f>SUM(B19:B20)</f>
        <v>11250</v>
      </c>
      <c r="C21">
        <f>SUM(C19:C20)</f>
        <v>186750</v>
      </c>
      <c r="D21" s="6">
        <f>E21-C21</f>
        <v>-650</v>
      </c>
      <c r="E21">
        <f>SUM(E19:E20)</f>
        <v>186100</v>
      </c>
    </row>
    <row r="23" spans="1:5" x14ac:dyDescent="0.25">
      <c r="A23" t="s">
        <v>2</v>
      </c>
      <c r="C23" t="s">
        <v>60</v>
      </c>
      <c r="E23" t="s">
        <v>49</v>
      </c>
    </row>
    <row r="24" spans="1:5" ht="30" x14ac:dyDescent="0.25">
      <c r="A24" s="25">
        <v>1</v>
      </c>
      <c r="B24" s="26" t="s">
        <v>69</v>
      </c>
      <c r="C24" s="25">
        <v>2</v>
      </c>
      <c r="D24" s="25" t="s">
        <v>58</v>
      </c>
      <c r="E24" s="25">
        <v>3</v>
      </c>
    </row>
    <row r="25" spans="1:5" x14ac:dyDescent="0.25">
      <c r="A25">
        <v>94500</v>
      </c>
      <c r="B25" s="6">
        <f>C25-A25</f>
        <v>5250</v>
      </c>
      <c r="C25">
        <f>B7*B5*B11</f>
        <v>99750</v>
      </c>
      <c r="D25" s="3">
        <f>E25-C25</f>
        <v>-5250</v>
      </c>
      <c r="E25">
        <v>94500</v>
      </c>
    </row>
    <row r="26" spans="1:5" x14ac:dyDescent="0.25">
      <c r="A26">
        <v>81000</v>
      </c>
      <c r="B26" s="6">
        <f>C26-A26</f>
        <v>4500</v>
      </c>
      <c r="C26">
        <f>B8*B6*B11</f>
        <v>85500</v>
      </c>
      <c r="D26" s="6">
        <f>E26-C26</f>
        <v>6750</v>
      </c>
      <c r="E26">
        <v>92250</v>
      </c>
    </row>
    <row r="27" spans="1:5" x14ac:dyDescent="0.25">
      <c r="A27">
        <v>175500</v>
      </c>
      <c r="B27" s="6">
        <f>C27-A27</f>
        <v>9750</v>
      </c>
      <c r="C27">
        <f>SUM(C25:C26)</f>
        <v>185250</v>
      </c>
      <c r="D27" s="6">
        <f>E27-C27</f>
        <v>1500</v>
      </c>
      <c r="E27">
        <v>186750</v>
      </c>
    </row>
    <row r="29" spans="1:5" x14ac:dyDescent="0.25">
      <c r="B29">
        <f>B27+D27</f>
        <v>11250</v>
      </c>
    </row>
    <row r="30" spans="1:5" x14ac:dyDescent="0.25">
      <c r="A30">
        <f>E21-A21</f>
        <v>10600</v>
      </c>
      <c r="B30">
        <f>B21+D21</f>
        <v>10600</v>
      </c>
    </row>
    <row r="31" spans="1:5" x14ac:dyDescent="0.25">
      <c r="B31">
        <f>B27+D27+D21</f>
        <v>10600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H33"/>
  <sheetViews>
    <sheetView topLeftCell="A8" zoomScale="214" zoomScaleNormal="214" workbookViewId="0">
      <selection activeCell="A12" sqref="A12"/>
    </sheetView>
  </sheetViews>
  <sheetFormatPr defaultRowHeight="15" x14ac:dyDescent="0.25"/>
  <cols>
    <col min="1" max="1" width="29.140625" bestFit="1" customWidth="1"/>
    <col min="3" max="3" width="23.85546875" bestFit="1" customWidth="1"/>
    <col min="4" max="4" width="12.140625" bestFit="1" customWidth="1"/>
    <col min="7" max="7" width="14.28515625" bestFit="1" customWidth="1"/>
  </cols>
  <sheetData>
    <row r="13" spans="1:8" x14ac:dyDescent="0.25">
      <c r="A13" t="s">
        <v>70</v>
      </c>
      <c r="C13" t="s">
        <v>3</v>
      </c>
      <c r="D13" t="s">
        <v>71</v>
      </c>
      <c r="E13" t="s">
        <v>72</v>
      </c>
      <c r="F13" t="s">
        <v>74</v>
      </c>
      <c r="G13" t="s">
        <v>78</v>
      </c>
      <c r="H13" t="s">
        <v>79</v>
      </c>
    </row>
    <row r="14" spans="1:8" x14ac:dyDescent="0.25">
      <c r="C14">
        <v>2.5</v>
      </c>
      <c r="D14">
        <v>4</v>
      </c>
      <c r="E14">
        <v>5000</v>
      </c>
      <c r="F14">
        <f>19800/5000</f>
        <v>3.96</v>
      </c>
      <c r="G14" s="27">
        <v>25000</v>
      </c>
      <c r="H14">
        <v>2.95</v>
      </c>
    </row>
    <row r="15" spans="1:8" ht="60" x14ac:dyDescent="0.25">
      <c r="A15" t="s">
        <v>73</v>
      </c>
      <c r="B15" s="7" t="s">
        <v>75</v>
      </c>
      <c r="C15" s="2" t="s">
        <v>23</v>
      </c>
      <c r="D15" t="s">
        <v>18</v>
      </c>
      <c r="E15" t="s">
        <v>8</v>
      </c>
    </row>
    <row r="16" spans="1:8" x14ac:dyDescent="0.25">
      <c r="A16">
        <f>C14*D14*E14</f>
        <v>50000</v>
      </c>
      <c r="B16" s="6">
        <f>C16-A16</f>
        <v>-500</v>
      </c>
      <c r="C16">
        <f>C14*F14*E14</f>
        <v>49500</v>
      </c>
      <c r="E16">
        <f>H14*G14</f>
        <v>73750</v>
      </c>
    </row>
    <row r="17" spans="1:5" x14ac:dyDescent="0.25">
      <c r="B17" t="s">
        <v>76</v>
      </c>
    </row>
    <row r="18" spans="1:5" x14ac:dyDescent="0.25">
      <c r="C18" s="5" t="s">
        <v>77</v>
      </c>
    </row>
    <row r="19" spans="1:5" x14ac:dyDescent="0.25">
      <c r="C19">
        <f>C14*G14</f>
        <v>62500</v>
      </c>
      <c r="D19" s="3">
        <f>E16-C19</f>
        <v>11250</v>
      </c>
    </row>
    <row r="20" spans="1:5" x14ac:dyDescent="0.25">
      <c r="A20" t="s">
        <v>80</v>
      </c>
      <c r="B20" s="7" t="s">
        <v>81</v>
      </c>
      <c r="D20" t="s">
        <v>18</v>
      </c>
    </row>
    <row r="21" spans="1:5" x14ac:dyDescent="0.25">
      <c r="A21">
        <f>9*0.6*5000</f>
        <v>26999.999999999996</v>
      </c>
      <c r="B21" s="3">
        <f>C21-A21</f>
        <v>5400</v>
      </c>
      <c r="C21">
        <f>9*0.72*5000</f>
        <v>32399.999999999996</v>
      </c>
      <c r="D21" s="6">
        <f>E21-C21</f>
        <v>-1080</v>
      </c>
      <c r="E21">
        <f>8.7*0.72*5000</f>
        <v>31319.999999999996</v>
      </c>
    </row>
    <row r="23" spans="1:5" x14ac:dyDescent="0.25">
      <c r="C23">
        <f>3600/5000</f>
        <v>0.72</v>
      </c>
    </row>
    <row r="24" spans="1:5" x14ac:dyDescent="0.25">
      <c r="A24">
        <f>E21-A21</f>
        <v>4320</v>
      </c>
    </row>
    <row r="25" spans="1:5" x14ac:dyDescent="0.25">
      <c r="A25">
        <f>B21+D21</f>
        <v>4320</v>
      </c>
    </row>
    <row r="27" spans="1:5" x14ac:dyDescent="0.25">
      <c r="A27" t="s">
        <v>82</v>
      </c>
      <c r="B27" t="s">
        <v>83</v>
      </c>
    </row>
    <row r="28" spans="1:5" x14ac:dyDescent="0.25">
      <c r="A28">
        <f>0.3*2*5000</f>
        <v>3000</v>
      </c>
      <c r="B28" s="3">
        <f>C28-A28</f>
        <v>600</v>
      </c>
      <c r="C28">
        <f>2*1800</f>
        <v>3600</v>
      </c>
      <c r="D28" s="3">
        <f>E28-C28</f>
        <v>720</v>
      </c>
      <c r="E28">
        <v>4320</v>
      </c>
    </row>
    <row r="29" spans="1:5" x14ac:dyDescent="0.25">
      <c r="C29">
        <f>2*0.36*5000</f>
        <v>3600</v>
      </c>
    </row>
    <row r="30" spans="1:5" x14ac:dyDescent="0.25">
      <c r="C30">
        <f>1800/5000</f>
        <v>0.36</v>
      </c>
    </row>
    <row r="31" spans="1:5" x14ac:dyDescent="0.25">
      <c r="D31">
        <f>4320/1800</f>
        <v>2.4</v>
      </c>
      <c r="E31">
        <f>D31*0.36*5000</f>
        <v>4320</v>
      </c>
    </row>
    <row r="33" spans="1:1" x14ac:dyDescent="0.25">
      <c r="A33">
        <f>B28+D28+B21+D21+D19+B16</f>
        <v>16390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esempio guida</vt:lpstr>
      <vt:lpstr>caso Merlino</vt:lpstr>
      <vt:lpstr>10.6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2015-04-13T07:43:26Z</dcterms:created>
  <dcterms:modified xsi:type="dcterms:W3CDTF">2015-04-13T11:06:50Z</dcterms:modified>
</cp:coreProperties>
</file>