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10" windowWidth="18195" windowHeight="11895"/>
  </bookViews>
  <sheets>
    <sheet name="Dati" sheetId="4" r:id="rId1"/>
    <sheet name="CE per SBU" sheetId="5" r:id="rId2"/>
    <sheet name="Costo Pieno" sheetId="7" r:id="rId3"/>
  </sheets>
  <definedNames>
    <definedName name="_xlnm.Print_Area" localSheetId="1">'CE per SBU'!$A$1:$E$16</definedName>
    <definedName name="_xlnm.Print_Area" localSheetId="2">'Costo Pieno'!$A$1:$E$16</definedName>
    <definedName name="_xlnm.Print_Area" localSheetId="0">Dati!$A$1:$G$37</definedName>
  </definedNames>
  <calcPr calcId="125725"/>
</workbook>
</file>

<file path=xl/calcChain.xml><?xml version="1.0" encoding="utf-8"?>
<calcChain xmlns="http://schemas.openxmlformats.org/spreadsheetml/2006/main">
  <c r="B15" i="7"/>
  <c r="B13"/>
  <c r="E12"/>
  <c r="B16" i="5"/>
  <c r="D10" i="7"/>
  <c r="C10"/>
  <c r="B10"/>
  <c r="C8" i="5" l="1"/>
  <c r="G23" i="4"/>
  <c r="G21"/>
  <c r="D11" i="7"/>
  <c r="C11"/>
  <c r="B11"/>
  <c r="D3" i="5" l="1"/>
  <c r="C3"/>
  <c r="B3"/>
  <c r="D2"/>
  <c r="C2"/>
  <c r="B2"/>
  <c r="C25" i="4"/>
  <c r="B25"/>
  <c r="D25"/>
  <c r="C5" i="5" l="1"/>
  <c r="B6" i="7"/>
  <c r="B5"/>
  <c r="B4" l="1"/>
  <c r="E11" l="1"/>
  <c r="E12" i="5"/>
  <c r="E11"/>
  <c r="E10"/>
  <c r="E29" i="4"/>
  <c r="E27"/>
  <c r="E22"/>
  <c r="E20"/>
  <c r="D8" i="5"/>
  <c r="B8"/>
  <c r="C7"/>
  <c r="B7"/>
  <c r="D6"/>
  <c r="C6"/>
  <c r="B6"/>
  <c r="D4"/>
  <c r="B4"/>
  <c r="D30" i="4"/>
  <c r="C30"/>
  <c r="B30"/>
  <c r="D7" i="5"/>
  <c r="B19" i="7" l="1"/>
  <c r="B5" i="5"/>
  <c r="D19" i="7"/>
  <c r="D5" i="5"/>
  <c r="D9" s="1"/>
  <c r="C19" i="7"/>
  <c r="E30" i="4"/>
  <c r="B18" i="7"/>
  <c r="C18"/>
  <c r="D18"/>
  <c r="E8" i="5"/>
  <c r="E4"/>
  <c r="E7"/>
  <c r="E6"/>
  <c r="C9"/>
  <c r="E3"/>
  <c r="B3" i="7" l="1"/>
  <c r="B7" s="1"/>
  <c r="E19"/>
  <c r="E5" i="5"/>
  <c r="E9" s="1"/>
  <c r="E13" s="1"/>
  <c r="E18" i="7"/>
  <c r="B9" i="5"/>
  <c r="C13" i="7" l="1"/>
  <c r="C15" s="1"/>
  <c r="B20"/>
  <c r="B21" s="1"/>
  <c r="D13"/>
  <c r="D20" l="1"/>
  <c r="D21" s="1"/>
  <c r="D15"/>
  <c r="C20"/>
  <c r="C21" s="1"/>
  <c r="E20" l="1"/>
  <c r="E21" s="1"/>
  <c r="E13"/>
</calcChain>
</file>

<file path=xl/sharedStrings.xml><?xml version="1.0" encoding="utf-8"?>
<sst xmlns="http://schemas.openxmlformats.org/spreadsheetml/2006/main" count="67" uniqueCount="51">
  <si>
    <t>Impianti sportivi</t>
  </si>
  <si>
    <t>Visite guidate</t>
  </si>
  <si>
    <t>Corsi fotografia</t>
  </si>
  <si>
    <t>Numero di partecipanti potenziali per ciascuna edizione</t>
  </si>
  <si>
    <t>Numero di partecipanti effettivi per ciascuna edizione</t>
  </si>
  <si>
    <t>Consumi</t>
  </si>
  <si>
    <t>Ammortamenti strutture Specifiche</t>
  </si>
  <si>
    <t>TOTALE COSTI SPECIFICI</t>
  </si>
  <si>
    <t>1. Ricavi</t>
  </si>
  <si>
    <t>Costi Commerciali</t>
  </si>
  <si>
    <t>Costi Amministrativi</t>
  </si>
  <si>
    <t>Costi Generali</t>
  </si>
  <si>
    <t>TOTALE</t>
  </si>
  <si>
    <t>Coefficiente di imputazione</t>
  </si>
  <si>
    <t>Quota di costo fisso attribuita a ciascuna area</t>
  </si>
  <si>
    <t>TOTALE COSTI COMUNI</t>
  </si>
  <si>
    <t>VARIABILI:</t>
  </si>
  <si>
    <t>FISSI:</t>
  </si>
  <si>
    <t>Totale costi fissi</t>
  </si>
  <si>
    <t>N° Dipendenti Stagionali</t>
  </si>
  <si>
    <t>SPA</t>
  </si>
  <si>
    <t>N° medio ingressi giornalieri</t>
  </si>
  <si>
    <t>Giorni annuali di apertura</t>
  </si>
  <si>
    <t>Prezzo medio per ciascun ingresso</t>
  </si>
  <si>
    <t>Massaggi</t>
  </si>
  <si>
    <t>Numero massaggi effettuati nell'anno</t>
  </si>
  <si>
    <t>Prezzo medio per ciascun massaggio</t>
  </si>
  <si>
    <t>Corsi fitness</t>
  </si>
  <si>
    <t>N° corsi proposti nell'anno</t>
  </si>
  <si>
    <t>Prezzo di ciascun corso a partecipante</t>
  </si>
  <si>
    <t>N° Dipendenti a tempo indeterminato</t>
  </si>
  <si>
    <t>Costo medio annuo unitario (a persona)</t>
  </si>
  <si>
    <t>3. 1° Margine di Contribuzione (3=1-2)</t>
  </si>
  <si>
    <t>5. Costo del Personale Stagionale</t>
  </si>
  <si>
    <t>2. Materiale di consumo</t>
  </si>
  <si>
    <t>6. Ammortamenti di strutture specifiche</t>
  </si>
  <si>
    <t>7. 2° Margine di Contribuzione (7=3-4-5-6)</t>
  </si>
  <si>
    <t>8. Costi Commerciali</t>
  </si>
  <si>
    <t>9. Costi Amministrativi</t>
  </si>
  <si>
    <t>10. Costi Generali</t>
  </si>
  <si>
    <t>11. Reddito Operativo (11=8-9-10)</t>
  </si>
  <si>
    <t>Costi di Produzione (Ammortamenti+personale)</t>
  </si>
  <si>
    <t>BdR: Nr dipendenti tempo indeterminato</t>
  </si>
  <si>
    <t>4. Costo del Personale a tempo indeterminato</t>
  </si>
  <si>
    <t>3. Quota di Costi Fissi</t>
  </si>
  <si>
    <t>4. Reddito Operativo (4=1-2-3)</t>
  </si>
  <si>
    <t>II MdC obiettivo</t>
  </si>
  <si>
    <t>Costo Pieno Unitario</t>
  </si>
  <si>
    <t>Prezzo di pareggio massaggi =
4100X = 31+160+30+26</t>
  </si>
  <si>
    <t>Dal punto di vista strettamente economico all'azienda converrebbe eliminare l'attività corsi di fitness, poiché in questo modo si migliorerebbe il reddito di 54.000€</t>
  </si>
  <si>
    <t>Se altre considerazioni di natura strategica portassero a mantenere in vita questa attività si potrebbe:
- valutare la possibilità di aumentare i ricavi o la possibilità di diminuire i costi in modo da migliorare il reddito
- valutare se non convenga esternalizzare l'attività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</si>
</sst>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_-* #,##0.000_-;\-* #,##0.000_-;_-* &quot;-&quot;_-;_-@_-"/>
    <numFmt numFmtId="166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erlin Sans FB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Berlin Sans FB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5" xfId="5" applyFont="1" applyBorder="1" applyAlignment="1">
      <alignment vertical="center" wrapText="1"/>
    </xf>
    <xf numFmtId="0" fontId="0" fillId="0" borderId="0" xfId="0" applyFont="1"/>
    <xf numFmtId="0" fontId="3" fillId="0" borderId="2" xfId="5" applyFont="1" applyBorder="1" applyAlignment="1">
      <alignment vertical="center" wrapText="1"/>
    </xf>
    <xf numFmtId="41" fontId="3" fillId="0" borderId="2" xfId="6" applyFont="1" applyBorder="1" applyAlignment="1">
      <alignment vertical="center"/>
    </xf>
    <xf numFmtId="41" fontId="4" fillId="0" borderId="2" xfId="6" applyFont="1" applyBorder="1" applyAlignment="1">
      <alignment vertical="center"/>
    </xf>
    <xf numFmtId="0" fontId="4" fillId="0" borderId="2" xfId="5" applyFont="1" applyBorder="1" applyAlignment="1">
      <alignment vertical="center" wrapText="1"/>
    </xf>
    <xf numFmtId="0" fontId="4" fillId="0" borderId="2" xfId="5" applyFont="1" applyBorder="1" applyAlignment="1">
      <alignment horizontal="center" vertical="center"/>
    </xf>
    <xf numFmtId="41" fontId="4" fillId="0" borderId="10" xfId="6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6" fillId="0" borderId="0" xfId="0" applyFont="1"/>
    <xf numFmtId="165" fontId="4" fillId="4" borderId="2" xfId="6" applyNumberFormat="1" applyFont="1" applyFill="1" applyBorder="1" applyAlignment="1">
      <alignment vertical="center"/>
    </xf>
    <xf numFmtId="0" fontId="3" fillId="0" borderId="0" xfId="5" applyFont="1" applyAlignment="1">
      <alignment vertical="center" wrapText="1"/>
    </xf>
    <xf numFmtId="41" fontId="3" fillId="0" borderId="0" xfId="6" applyFont="1" applyAlignment="1">
      <alignment vertical="center"/>
    </xf>
    <xf numFmtId="0" fontId="3" fillId="0" borderId="0" xfId="5" applyFont="1" applyAlignment="1">
      <alignment vertical="center"/>
    </xf>
    <xf numFmtId="41" fontId="3" fillId="0" borderId="10" xfId="6" applyFont="1" applyBorder="1" applyAlignment="1">
      <alignment vertical="center"/>
    </xf>
    <xf numFmtId="41" fontId="3" fillId="0" borderId="11" xfId="6" applyFont="1" applyBorder="1" applyAlignment="1">
      <alignment vertical="center"/>
    </xf>
    <xf numFmtId="0" fontId="3" fillId="0" borderId="3" xfId="5" applyFont="1" applyBorder="1" applyAlignment="1">
      <alignment vertical="center" wrapText="1"/>
    </xf>
    <xf numFmtId="41" fontId="3" fillId="0" borderId="3" xfId="6" applyFont="1" applyBorder="1" applyAlignment="1">
      <alignment vertical="center"/>
    </xf>
    <xf numFmtId="41" fontId="3" fillId="0" borderId="4" xfId="6" applyFont="1" applyBorder="1" applyAlignment="1">
      <alignment vertical="center"/>
    </xf>
    <xf numFmtId="41" fontId="3" fillId="0" borderId="5" xfId="6" applyFont="1" applyBorder="1" applyAlignment="1">
      <alignment vertical="center"/>
    </xf>
    <xf numFmtId="0" fontId="7" fillId="3" borderId="10" xfId="5" applyFont="1" applyFill="1" applyBorder="1" applyAlignment="1">
      <alignment vertical="center" wrapText="1"/>
    </xf>
    <xf numFmtId="41" fontId="4" fillId="3" borderId="2" xfId="6" applyFont="1" applyFill="1" applyBorder="1" applyAlignment="1">
      <alignment vertical="center"/>
    </xf>
    <xf numFmtId="41" fontId="7" fillId="3" borderId="2" xfId="6" applyFont="1" applyFill="1" applyBorder="1" applyAlignment="1">
      <alignment vertical="center"/>
    </xf>
    <xf numFmtId="0" fontId="8" fillId="0" borderId="0" xfId="5" applyFont="1" applyAlignment="1">
      <alignment vertical="center"/>
    </xf>
    <xf numFmtId="0" fontId="8" fillId="0" borderId="2" xfId="5" applyFont="1" applyBorder="1" applyAlignment="1">
      <alignment vertical="center" wrapText="1"/>
    </xf>
    <xf numFmtId="41" fontId="8" fillId="0" borderId="10" xfId="6" applyFont="1" applyBorder="1" applyAlignment="1">
      <alignment vertical="center"/>
    </xf>
    <xf numFmtId="41" fontId="8" fillId="0" borderId="2" xfId="6" applyFont="1" applyBorder="1" applyAlignment="1">
      <alignment vertical="center"/>
    </xf>
    <xf numFmtId="41" fontId="8" fillId="0" borderId="11" xfId="6" applyFont="1" applyBorder="1" applyAlignment="1">
      <alignment vertical="center"/>
    </xf>
    <xf numFmtId="0" fontId="8" fillId="0" borderId="3" xfId="5" applyFont="1" applyBorder="1" applyAlignment="1">
      <alignment vertical="center" wrapText="1"/>
    </xf>
    <xf numFmtId="41" fontId="8" fillId="0" borderId="3" xfId="6" applyFont="1" applyBorder="1" applyAlignment="1">
      <alignment vertical="center"/>
    </xf>
    <xf numFmtId="41" fontId="8" fillId="0" borderId="4" xfId="6" applyFont="1" applyBorder="1" applyAlignment="1">
      <alignment vertical="center"/>
    </xf>
    <xf numFmtId="41" fontId="8" fillId="0" borderId="5" xfId="6" applyFont="1" applyBorder="1" applyAlignment="1">
      <alignment vertical="center"/>
    </xf>
    <xf numFmtId="164" fontId="8" fillId="0" borderId="0" xfId="5" applyNumberFormat="1" applyFont="1" applyAlignment="1">
      <alignment vertical="center"/>
    </xf>
    <xf numFmtId="41" fontId="8" fillId="3" borderId="3" xfId="6" applyFont="1" applyFill="1" applyBorder="1" applyAlignment="1">
      <alignment vertical="center"/>
    </xf>
    <xf numFmtId="41" fontId="8" fillId="3" borderId="0" xfId="6" applyFont="1" applyFill="1" applyBorder="1" applyAlignment="1">
      <alignment vertical="center"/>
    </xf>
    <xf numFmtId="41" fontId="8" fillId="3" borderId="5" xfId="6" applyFont="1" applyFill="1" applyBorder="1" applyAlignment="1">
      <alignment vertical="center"/>
    </xf>
    <xf numFmtId="0" fontId="8" fillId="0" borderId="10" xfId="5" applyFont="1" applyBorder="1" applyAlignment="1">
      <alignment vertical="center" wrapText="1"/>
    </xf>
    <xf numFmtId="164" fontId="8" fillId="0" borderId="11" xfId="6" applyNumberFormat="1" applyFont="1" applyBorder="1" applyAlignment="1">
      <alignment vertical="center"/>
    </xf>
    <xf numFmtId="0" fontId="8" fillId="0" borderId="0" xfId="5" applyFont="1" applyAlignment="1">
      <alignment vertical="center" wrapText="1"/>
    </xf>
    <xf numFmtId="41" fontId="8" fillId="0" borderId="0" xfId="6" applyFont="1" applyAlignment="1">
      <alignment vertical="center"/>
    </xf>
    <xf numFmtId="0" fontId="9" fillId="0" borderId="5" xfId="5" applyFont="1" applyBorder="1" applyAlignment="1">
      <alignment vertical="center" wrapText="1"/>
    </xf>
    <xf numFmtId="41" fontId="9" fillId="0" borderId="10" xfId="6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0" xfId="5" applyFont="1" applyAlignment="1">
      <alignment vertical="center"/>
    </xf>
    <xf numFmtId="0" fontId="10" fillId="0" borderId="0" xfId="0" applyFont="1"/>
    <xf numFmtId="0" fontId="3" fillId="0" borderId="0" xfId="3" applyFont="1"/>
    <xf numFmtId="0" fontId="4" fillId="0" borderId="0" xfId="3" applyFont="1"/>
    <xf numFmtId="0" fontId="4" fillId="0" borderId="1" xfId="3" applyFont="1" applyBorder="1"/>
    <xf numFmtId="41" fontId="3" fillId="0" borderId="1" xfId="4" applyFont="1" applyBorder="1"/>
    <xf numFmtId="0" fontId="3" fillId="0" borderId="2" xfId="3" applyFont="1" applyBorder="1"/>
    <xf numFmtId="41" fontId="3" fillId="0" borderId="2" xfId="4" applyFont="1" applyBorder="1"/>
    <xf numFmtId="41" fontId="3" fillId="0" borderId="0" xfId="3" applyNumberFormat="1" applyFont="1"/>
    <xf numFmtId="44" fontId="3" fillId="0" borderId="2" xfId="2" applyFont="1" applyBorder="1"/>
    <xf numFmtId="43" fontId="3" fillId="0" borderId="0" xfId="7" applyFont="1"/>
    <xf numFmtId="44" fontId="3" fillId="0" borderId="0" xfId="2" applyFont="1"/>
    <xf numFmtId="165" fontId="3" fillId="0" borderId="0" xfId="3" applyNumberFormat="1" applyFont="1"/>
    <xf numFmtId="164" fontId="3" fillId="0" borderId="0" xfId="3" applyNumberFormat="1" applyFont="1"/>
    <xf numFmtId="41" fontId="4" fillId="0" borderId="0" xfId="3" applyNumberFormat="1" applyFont="1"/>
    <xf numFmtId="0" fontId="11" fillId="0" borderId="2" xfId="0" applyFont="1" applyBorder="1" applyAlignment="1">
      <alignment horizontal="center"/>
    </xf>
    <xf numFmtId="0" fontId="3" fillId="0" borderId="7" xfId="3" applyFont="1" applyBorder="1" applyAlignment="1"/>
    <xf numFmtId="41" fontId="3" fillId="0" borderId="7" xfId="4" applyFont="1" applyBorder="1"/>
    <xf numFmtId="41" fontId="3" fillId="0" borderId="8" xfId="4" applyFont="1" applyBorder="1"/>
    <xf numFmtId="41" fontId="3" fillId="0" borderId="9" xfId="4" applyFont="1" applyBorder="1"/>
    <xf numFmtId="41" fontId="4" fillId="0" borderId="9" xfId="4" applyFont="1" applyBorder="1"/>
    <xf numFmtId="0" fontId="3" fillId="0" borderId="3" xfId="3" applyFont="1" applyBorder="1" applyAlignment="1"/>
    <xf numFmtId="41" fontId="3" fillId="0" borderId="3" xfId="4" applyFont="1" applyBorder="1"/>
    <xf numFmtId="41" fontId="3" fillId="0" borderId="4" xfId="4" applyFont="1" applyBorder="1"/>
    <xf numFmtId="41" fontId="3" fillId="0" borderId="5" xfId="4" applyFont="1" applyBorder="1"/>
    <xf numFmtId="41" fontId="4" fillId="2" borderId="5" xfId="4" applyFont="1" applyFill="1" applyBorder="1"/>
    <xf numFmtId="0" fontId="3" fillId="0" borderId="14" xfId="3" applyFont="1" applyBorder="1" applyAlignment="1"/>
    <xf numFmtId="41" fontId="3" fillId="0" borderId="6" xfId="4" applyFont="1" applyBorder="1"/>
    <xf numFmtId="41" fontId="3" fillId="0" borderId="15" xfId="4" applyFont="1" applyBorder="1"/>
    <xf numFmtId="41" fontId="4" fillId="2" borderId="15" xfId="4" applyFont="1" applyFill="1" applyBorder="1"/>
    <xf numFmtId="0" fontId="4" fillId="0" borderId="2" xfId="0" applyFont="1" applyBorder="1"/>
    <xf numFmtId="0" fontId="11" fillId="0" borderId="8" xfId="0" applyFont="1" applyBorder="1" applyAlignment="1">
      <alignment horizontal="center"/>
    </xf>
    <xf numFmtId="0" fontId="4" fillId="0" borderId="7" xfId="0" applyFont="1" applyBorder="1"/>
    <xf numFmtId="0" fontId="11" fillId="0" borderId="7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41" fontId="3" fillId="0" borderId="3" xfId="1" applyFont="1" applyBorder="1"/>
    <xf numFmtId="41" fontId="3" fillId="0" borderId="4" xfId="1" applyFont="1" applyBorder="1"/>
    <xf numFmtId="41" fontId="4" fillId="0" borderId="4" xfId="1" applyFont="1" applyBorder="1"/>
    <xf numFmtId="0" fontId="4" fillId="0" borderId="3" xfId="0" applyFont="1" applyBorder="1"/>
    <xf numFmtId="0" fontId="4" fillId="0" borderId="12" xfId="0" applyFont="1" applyBorder="1" applyAlignment="1"/>
    <xf numFmtId="41" fontId="4" fillId="0" borderId="12" xfId="0" applyNumberFormat="1" applyFont="1" applyBorder="1"/>
    <xf numFmtId="41" fontId="4" fillId="0" borderId="13" xfId="0" applyNumberFormat="1" applyFont="1" applyBorder="1"/>
    <xf numFmtId="41" fontId="3" fillId="0" borderId="0" xfId="4" applyFont="1"/>
    <xf numFmtId="0" fontId="3" fillId="0" borderId="7" xfId="0" applyFont="1" applyBorder="1" applyAlignment="1"/>
    <xf numFmtId="41" fontId="3" fillId="2" borderId="7" xfId="1" applyFont="1" applyFill="1" applyBorder="1"/>
    <xf numFmtId="41" fontId="3" fillId="2" borderId="16" xfId="1" applyFont="1" applyFill="1" applyBorder="1"/>
    <xf numFmtId="41" fontId="3" fillId="2" borderId="9" xfId="1" applyFont="1" applyFill="1" applyBorder="1"/>
    <xf numFmtId="41" fontId="4" fillId="0" borderId="8" xfId="1" applyFont="1" applyBorder="1"/>
    <xf numFmtId="0" fontId="3" fillId="0" borderId="3" xfId="0" applyFont="1" applyBorder="1" applyAlignment="1"/>
    <xf numFmtId="41" fontId="3" fillId="2" borderId="3" xfId="1" applyFont="1" applyFill="1" applyBorder="1"/>
    <xf numFmtId="41" fontId="3" fillId="2" borderId="0" xfId="1" applyFont="1" applyFill="1" applyBorder="1"/>
    <xf numFmtId="41" fontId="3" fillId="2" borderId="5" xfId="1" applyFont="1" applyFill="1" applyBorder="1"/>
    <xf numFmtId="0" fontId="3" fillId="0" borderId="14" xfId="0" applyFont="1" applyBorder="1" applyAlignment="1"/>
    <xf numFmtId="41" fontId="3" fillId="2" borderId="14" xfId="1" applyFont="1" applyFill="1" applyBorder="1"/>
    <xf numFmtId="41" fontId="3" fillId="2" borderId="1" xfId="1" applyFont="1" applyFill="1" applyBorder="1"/>
    <xf numFmtId="41" fontId="3" fillId="2" borderId="15" xfId="1" applyFont="1" applyFill="1" applyBorder="1"/>
    <xf numFmtId="41" fontId="4" fillId="0" borderId="6" xfId="1" applyFont="1" applyBorder="1"/>
    <xf numFmtId="0" fontId="12" fillId="3" borderId="10" xfId="5" applyFont="1" applyFill="1" applyBorder="1" applyAlignment="1">
      <alignment vertical="center" wrapText="1"/>
    </xf>
    <xf numFmtId="41" fontId="12" fillId="3" borderId="10" xfId="6" applyFont="1" applyFill="1" applyBorder="1" applyAlignment="1">
      <alignment vertical="center"/>
    </xf>
    <xf numFmtId="41" fontId="12" fillId="3" borderId="2" xfId="6" applyFont="1" applyFill="1" applyBorder="1" applyAlignment="1">
      <alignment vertical="center"/>
    </xf>
    <xf numFmtId="41" fontId="12" fillId="3" borderId="11" xfId="6" applyFont="1" applyFill="1" applyBorder="1" applyAlignment="1">
      <alignment vertical="center"/>
    </xf>
    <xf numFmtId="41" fontId="9" fillId="3" borderId="10" xfId="6" applyFont="1" applyFill="1" applyBorder="1" applyAlignment="1">
      <alignment vertical="center"/>
    </xf>
    <xf numFmtId="41" fontId="9" fillId="3" borderId="17" xfId="6" applyFont="1" applyFill="1" applyBorder="1" applyAlignment="1">
      <alignment vertical="center"/>
    </xf>
    <xf numFmtId="41" fontId="9" fillId="3" borderId="11" xfId="6" applyFont="1" applyFill="1" applyBorder="1" applyAlignment="1">
      <alignment vertical="center"/>
    </xf>
    <xf numFmtId="41" fontId="8" fillId="0" borderId="0" xfId="5" applyNumberFormat="1" applyFont="1" applyAlignment="1">
      <alignment vertical="center"/>
    </xf>
    <xf numFmtId="0" fontId="3" fillId="0" borderId="0" xfId="3" applyFont="1" applyBorder="1"/>
    <xf numFmtId="44" fontId="3" fillId="0" borderId="0" xfId="2" applyFont="1" applyBorder="1"/>
    <xf numFmtId="0" fontId="4" fillId="0" borderId="2" xfId="3" applyFont="1" applyBorder="1"/>
    <xf numFmtId="44" fontId="4" fillId="0" borderId="2" xfId="2" applyFont="1" applyBorder="1"/>
    <xf numFmtId="164" fontId="4" fillId="3" borderId="2" xfId="6" applyNumberFormat="1" applyFont="1" applyFill="1" applyBorder="1" applyAlignment="1">
      <alignment vertical="center"/>
    </xf>
    <xf numFmtId="41" fontId="0" fillId="0" borderId="0" xfId="0" applyNumberFormat="1" applyFont="1"/>
    <xf numFmtId="41" fontId="3" fillId="4" borderId="2" xfId="4" applyFont="1" applyFill="1" applyBorder="1"/>
    <xf numFmtId="166" fontId="3" fillId="4" borderId="2" xfId="7" applyNumberFormat="1" applyFont="1" applyFill="1" applyBorder="1"/>
    <xf numFmtId="43" fontId="8" fillId="0" borderId="0" xfId="5" applyNumberFormat="1" applyFont="1" applyAlignment="1">
      <alignment vertical="center"/>
    </xf>
    <xf numFmtId="0" fontId="8" fillId="0" borderId="0" xfId="5" applyFont="1" applyAlignment="1">
      <alignment horizontal="left" vertical="center" wrapText="1"/>
    </xf>
  </cellXfs>
  <cellStyles count="8">
    <cellStyle name="Migliaia" xfId="7" builtinId="3"/>
    <cellStyle name="Migliaia [0]" xfId="1" builtinId="6"/>
    <cellStyle name="Migliaia [0] 2" xfId="4"/>
    <cellStyle name="Migliaia [0] 3" xfId="6"/>
    <cellStyle name="Normale" xfId="0" builtinId="0"/>
    <cellStyle name="Normale 2" xfId="3"/>
    <cellStyle name="Normale 3" xfId="5"/>
    <cellStyle name="Valuta" xfId="2" builtinId="4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zoomScale="85" zoomScaleNormal="85" workbookViewId="0">
      <selection activeCell="E29" sqref="E29"/>
    </sheetView>
  </sheetViews>
  <sheetFormatPr defaultRowHeight="15"/>
  <cols>
    <col min="1" max="1" width="58.140625" style="46" customWidth="1"/>
    <col min="2" max="2" width="16.5703125" style="86" customWidth="1"/>
    <col min="3" max="4" width="16.5703125" style="46" customWidth="1"/>
    <col min="5" max="5" width="16.5703125" style="47" customWidth="1"/>
    <col min="6" max="6" width="9.140625" style="46"/>
    <col min="7" max="7" width="12.7109375" style="46" bestFit="1" customWidth="1"/>
    <col min="8" max="248" width="9.140625" style="46"/>
    <col min="249" max="249" width="40" style="46" bestFit="1" customWidth="1"/>
    <col min="250" max="250" width="19.5703125" style="46" bestFit="1" customWidth="1"/>
    <col min="251" max="251" width="17.5703125" style="46" bestFit="1" customWidth="1"/>
    <col min="252" max="252" width="19.85546875" style="46" bestFit="1" customWidth="1"/>
    <col min="253" max="253" width="23.42578125" style="46" bestFit="1" customWidth="1"/>
    <col min="254" max="504" width="9.140625" style="46"/>
    <col min="505" max="505" width="40" style="46" bestFit="1" customWidth="1"/>
    <col min="506" max="506" width="19.5703125" style="46" bestFit="1" customWidth="1"/>
    <col min="507" max="507" width="17.5703125" style="46" bestFit="1" customWidth="1"/>
    <col min="508" max="508" width="19.85546875" style="46" bestFit="1" customWidth="1"/>
    <col min="509" max="509" width="23.42578125" style="46" bestFit="1" customWidth="1"/>
    <col min="510" max="760" width="9.140625" style="46"/>
    <col min="761" max="761" width="40" style="46" bestFit="1" customWidth="1"/>
    <col min="762" max="762" width="19.5703125" style="46" bestFit="1" customWidth="1"/>
    <col min="763" max="763" width="17.5703125" style="46" bestFit="1" customWidth="1"/>
    <col min="764" max="764" width="19.85546875" style="46" bestFit="1" customWidth="1"/>
    <col min="765" max="765" width="23.42578125" style="46" bestFit="1" customWidth="1"/>
    <col min="766" max="1016" width="9.140625" style="46"/>
    <col min="1017" max="1017" width="40" style="46" bestFit="1" customWidth="1"/>
    <col min="1018" max="1018" width="19.5703125" style="46" bestFit="1" customWidth="1"/>
    <col min="1019" max="1019" width="17.5703125" style="46" bestFit="1" customWidth="1"/>
    <col min="1020" max="1020" width="19.85546875" style="46" bestFit="1" customWidth="1"/>
    <col min="1021" max="1021" width="23.42578125" style="46" bestFit="1" customWidth="1"/>
    <col min="1022" max="1272" width="9.140625" style="46"/>
    <col min="1273" max="1273" width="40" style="46" bestFit="1" customWidth="1"/>
    <col min="1274" max="1274" width="19.5703125" style="46" bestFit="1" customWidth="1"/>
    <col min="1275" max="1275" width="17.5703125" style="46" bestFit="1" customWidth="1"/>
    <col min="1276" max="1276" width="19.85546875" style="46" bestFit="1" customWidth="1"/>
    <col min="1277" max="1277" width="23.42578125" style="46" bestFit="1" customWidth="1"/>
    <col min="1278" max="1528" width="9.140625" style="46"/>
    <col min="1529" max="1529" width="40" style="46" bestFit="1" customWidth="1"/>
    <col min="1530" max="1530" width="19.5703125" style="46" bestFit="1" customWidth="1"/>
    <col min="1531" max="1531" width="17.5703125" style="46" bestFit="1" customWidth="1"/>
    <col min="1532" max="1532" width="19.85546875" style="46" bestFit="1" customWidth="1"/>
    <col min="1533" max="1533" width="23.42578125" style="46" bestFit="1" customWidth="1"/>
    <col min="1534" max="1784" width="9.140625" style="46"/>
    <col min="1785" max="1785" width="40" style="46" bestFit="1" customWidth="1"/>
    <col min="1786" max="1786" width="19.5703125" style="46" bestFit="1" customWidth="1"/>
    <col min="1787" max="1787" width="17.5703125" style="46" bestFit="1" customWidth="1"/>
    <col min="1788" max="1788" width="19.85546875" style="46" bestFit="1" customWidth="1"/>
    <col min="1789" max="1789" width="23.42578125" style="46" bestFit="1" customWidth="1"/>
    <col min="1790" max="2040" width="9.140625" style="46"/>
    <col min="2041" max="2041" width="40" style="46" bestFit="1" customWidth="1"/>
    <col min="2042" max="2042" width="19.5703125" style="46" bestFit="1" customWidth="1"/>
    <col min="2043" max="2043" width="17.5703125" style="46" bestFit="1" customWidth="1"/>
    <col min="2044" max="2044" width="19.85546875" style="46" bestFit="1" customWidth="1"/>
    <col min="2045" max="2045" width="23.42578125" style="46" bestFit="1" customWidth="1"/>
    <col min="2046" max="2296" width="9.140625" style="46"/>
    <col min="2297" max="2297" width="40" style="46" bestFit="1" customWidth="1"/>
    <col min="2298" max="2298" width="19.5703125" style="46" bestFit="1" customWidth="1"/>
    <col min="2299" max="2299" width="17.5703125" style="46" bestFit="1" customWidth="1"/>
    <col min="2300" max="2300" width="19.85546875" style="46" bestFit="1" customWidth="1"/>
    <col min="2301" max="2301" width="23.42578125" style="46" bestFit="1" customWidth="1"/>
    <col min="2302" max="2552" width="9.140625" style="46"/>
    <col min="2553" max="2553" width="40" style="46" bestFit="1" customWidth="1"/>
    <col min="2554" max="2554" width="19.5703125" style="46" bestFit="1" customWidth="1"/>
    <col min="2555" max="2555" width="17.5703125" style="46" bestFit="1" customWidth="1"/>
    <col min="2556" max="2556" width="19.85546875" style="46" bestFit="1" customWidth="1"/>
    <col min="2557" max="2557" width="23.42578125" style="46" bestFit="1" customWidth="1"/>
    <col min="2558" max="2808" width="9.140625" style="46"/>
    <col min="2809" max="2809" width="40" style="46" bestFit="1" customWidth="1"/>
    <col min="2810" max="2810" width="19.5703125" style="46" bestFit="1" customWidth="1"/>
    <col min="2811" max="2811" width="17.5703125" style="46" bestFit="1" customWidth="1"/>
    <col min="2812" max="2812" width="19.85546875" style="46" bestFit="1" customWidth="1"/>
    <col min="2813" max="2813" width="23.42578125" style="46" bestFit="1" customWidth="1"/>
    <col min="2814" max="3064" width="9.140625" style="46"/>
    <col min="3065" max="3065" width="40" style="46" bestFit="1" customWidth="1"/>
    <col min="3066" max="3066" width="19.5703125" style="46" bestFit="1" customWidth="1"/>
    <col min="3067" max="3067" width="17.5703125" style="46" bestFit="1" customWidth="1"/>
    <col min="3068" max="3068" width="19.85546875" style="46" bestFit="1" customWidth="1"/>
    <col min="3069" max="3069" width="23.42578125" style="46" bestFit="1" customWidth="1"/>
    <col min="3070" max="3320" width="9.140625" style="46"/>
    <col min="3321" max="3321" width="40" style="46" bestFit="1" customWidth="1"/>
    <col min="3322" max="3322" width="19.5703125" style="46" bestFit="1" customWidth="1"/>
    <col min="3323" max="3323" width="17.5703125" style="46" bestFit="1" customWidth="1"/>
    <col min="3324" max="3324" width="19.85546875" style="46" bestFit="1" customWidth="1"/>
    <col min="3325" max="3325" width="23.42578125" style="46" bestFit="1" customWidth="1"/>
    <col min="3326" max="3576" width="9.140625" style="46"/>
    <col min="3577" max="3577" width="40" style="46" bestFit="1" customWidth="1"/>
    <col min="3578" max="3578" width="19.5703125" style="46" bestFit="1" customWidth="1"/>
    <col min="3579" max="3579" width="17.5703125" style="46" bestFit="1" customWidth="1"/>
    <col min="3580" max="3580" width="19.85546875" style="46" bestFit="1" customWidth="1"/>
    <col min="3581" max="3581" width="23.42578125" style="46" bestFit="1" customWidth="1"/>
    <col min="3582" max="3832" width="9.140625" style="46"/>
    <col min="3833" max="3833" width="40" style="46" bestFit="1" customWidth="1"/>
    <col min="3834" max="3834" width="19.5703125" style="46" bestFit="1" customWidth="1"/>
    <col min="3835" max="3835" width="17.5703125" style="46" bestFit="1" customWidth="1"/>
    <col min="3836" max="3836" width="19.85546875" style="46" bestFit="1" customWidth="1"/>
    <col min="3837" max="3837" width="23.42578125" style="46" bestFit="1" customWidth="1"/>
    <col min="3838" max="4088" width="9.140625" style="46"/>
    <col min="4089" max="4089" width="40" style="46" bestFit="1" customWidth="1"/>
    <col min="4090" max="4090" width="19.5703125" style="46" bestFit="1" customWidth="1"/>
    <col min="4091" max="4091" width="17.5703125" style="46" bestFit="1" customWidth="1"/>
    <col min="4092" max="4092" width="19.85546875" style="46" bestFit="1" customWidth="1"/>
    <col min="4093" max="4093" width="23.42578125" style="46" bestFit="1" customWidth="1"/>
    <col min="4094" max="4344" width="9.140625" style="46"/>
    <col min="4345" max="4345" width="40" style="46" bestFit="1" customWidth="1"/>
    <col min="4346" max="4346" width="19.5703125" style="46" bestFit="1" customWidth="1"/>
    <col min="4347" max="4347" width="17.5703125" style="46" bestFit="1" customWidth="1"/>
    <col min="4348" max="4348" width="19.85546875" style="46" bestFit="1" customWidth="1"/>
    <col min="4349" max="4349" width="23.42578125" style="46" bestFit="1" customWidth="1"/>
    <col min="4350" max="4600" width="9.140625" style="46"/>
    <col min="4601" max="4601" width="40" style="46" bestFit="1" customWidth="1"/>
    <col min="4602" max="4602" width="19.5703125" style="46" bestFit="1" customWidth="1"/>
    <col min="4603" max="4603" width="17.5703125" style="46" bestFit="1" customWidth="1"/>
    <col min="4604" max="4604" width="19.85546875" style="46" bestFit="1" customWidth="1"/>
    <col min="4605" max="4605" width="23.42578125" style="46" bestFit="1" customWidth="1"/>
    <col min="4606" max="4856" width="9.140625" style="46"/>
    <col min="4857" max="4857" width="40" style="46" bestFit="1" customWidth="1"/>
    <col min="4858" max="4858" width="19.5703125" style="46" bestFit="1" customWidth="1"/>
    <col min="4859" max="4859" width="17.5703125" style="46" bestFit="1" customWidth="1"/>
    <col min="4860" max="4860" width="19.85546875" style="46" bestFit="1" customWidth="1"/>
    <col min="4861" max="4861" width="23.42578125" style="46" bestFit="1" customWidth="1"/>
    <col min="4862" max="5112" width="9.140625" style="46"/>
    <col min="5113" max="5113" width="40" style="46" bestFit="1" customWidth="1"/>
    <col min="5114" max="5114" width="19.5703125" style="46" bestFit="1" customWidth="1"/>
    <col min="5115" max="5115" width="17.5703125" style="46" bestFit="1" customWidth="1"/>
    <col min="5116" max="5116" width="19.85546875" style="46" bestFit="1" customWidth="1"/>
    <col min="5117" max="5117" width="23.42578125" style="46" bestFit="1" customWidth="1"/>
    <col min="5118" max="5368" width="9.140625" style="46"/>
    <col min="5369" max="5369" width="40" style="46" bestFit="1" customWidth="1"/>
    <col min="5370" max="5370" width="19.5703125" style="46" bestFit="1" customWidth="1"/>
    <col min="5371" max="5371" width="17.5703125" style="46" bestFit="1" customWidth="1"/>
    <col min="5372" max="5372" width="19.85546875" style="46" bestFit="1" customWidth="1"/>
    <col min="5373" max="5373" width="23.42578125" style="46" bestFit="1" customWidth="1"/>
    <col min="5374" max="5624" width="9.140625" style="46"/>
    <col min="5625" max="5625" width="40" style="46" bestFit="1" customWidth="1"/>
    <col min="5626" max="5626" width="19.5703125" style="46" bestFit="1" customWidth="1"/>
    <col min="5627" max="5627" width="17.5703125" style="46" bestFit="1" customWidth="1"/>
    <col min="5628" max="5628" width="19.85546875" style="46" bestFit="1" customWidth="1"/>
    <col min="5629" max="5629" width="23.42578125" style="46" bestFit="1" customWidth="1"/>
    <col min="5630" max="5880" width="9.140625" style="46"/>
    <col min="5881" max="5881" width="40" style="46" bestFit="1" customWidth="1"/>
    <col min="5882" max="5882" width="19.5703125" style="46" bestFit="1" customWidth="1"/>
    <col min="5883" max="5883" width="17.5703125" style="46" bestFit="1" customWidth="1"/>
    <col min="5884" max="5884" width="19.85546875" style="46" bestFit="1" customWidth="1"/>
    <col min="5885" max="5885" width="23.42578125" style="46" bestFit="1" customWidth="1"/>
    <col min="5886" max="6136" width="9.140625" style="46"/>
    <col min="6137" max="6137" width="40" style="46" bestFit="1" customWidth="1"/>
    <col min="6138" max="6138" width="19.5703125" style="46" bestFit="1" customWidth="1"/>
    <col min="6139" max="6139" width="17.5703125" style="46" bestFit="1" customWidth="1"/>
    <col min="6140" max="6140" width="19.85546875" style="46" bestFit="1" customWidth="1"/>
    <col min="6141" max="6141" width="23.42578125" style="46" bestFit="1" customWidth="1"/>
    <col min="6142" max="6392" width="9.140625" style="46"/>
    <col min="6393" max="6393" width="40" style="46" bestFit="1" customWidth="1"/>
    <col min="6394" max="6394" width="19.5703125" style="46" bestFit="1" customWidth="1"/>
    <col min="6395" max="6395" width="17.5703125" style="46" bestFit="1" customWidth="1"/>
    <col min="6396" max="6396" width="19.85546875" style="46" bestFit="1" customWidth="1"/>
    <col min="6397" max="6397" width="23.42578125" style="46" bestFit="1" customWidth="1"/>
    <col min="6398" max="6648" width="9.140625" style="46"/>
    <col min="6649" max="6649" width="40" style="46" bestFit="1" customWidth="1"/>
    <col min="6650" max="6650" width="19.5703125" style="46" bestFit="1" customWidth="1"/>
    <col min="6651" max="6651" width="17.5703125" style="46" bestFit="1" customWidth="1"/>
    <col min="6652" max="6652" width="19.85546875" style="46" bestFit="1" customWidth="1"/>
    <col min="6653" max="6653" width="23.42578125" style="46" bestFit="1" customWidth="1"/>
    <col min="6654" max="6904" width="9.140625" style="46"/>
    <col min="6905" max="6905" width="40" style="46" bestFit="1" customWidth="1"/>
    <col min="6906" max="6906" width="19.5703125" style="46" bestFit="1" customWidth="1"/>
    <col min="6907" max="6907" width="17.5703125" style="46" bestFit="1" customWidth="1"/>
    <col min="6908" max="6908" width="19.85546875" style="46" bestFit="1" customWidth="1"/>
    <col min="6909" max="6909" width="23.42578125" style="46" bestFit="1" customWidth="1"/>
    <col min="6910" max="7160" width="9.140625" style="46"/>
    <col min="7161" max="7161" width="40" style="46" bestFit="1" customWidth="1"/>
    <col min="7162" max="7162" width="19.5703125" style="46" bestFit="1" customWidth="1"/>
    <col min="7163" max="7163" width="17.5703125" style="46" bestFit="1" customWidth="1"/>
    <col min="7164" max="7164" width="19.85546875" style="46" bestFit="1" customWidth="1"/>
    <col min="7165" max="7165" width="23.42578125" style="46" bestFit="1" customWidth="1"/>
    <col min="7166" max="7416" width="9.140625" style="46"/>
    <col min="7417" max="7417" width="40" style="46" bestFit="1" customWidth="1"/>
    <col min="7418" max="7418" width="19.5703125" style="46" bestFit="1" customWidth="1"/>
    <col min="7419" max="7419" width="17.5703125" style="46" bestFit="1" customWidth="1"/>
    <col min="7420" max="7420" width="19.85546875" style="46" bestFit="1" customWidth="1"/>
    <col min="7421" max="7421" width="23.42578125" style="46" bestFit="1" customWidth="1"/>
    <col min="7422" max="7672" width="9.140625" style="46"/>
    <col min="7673" max="7673" width="40" style="46" bestFit="1" customWidth="1"/>
    <col min="7674" max="7674" width="19.5703125" style="46" bestFit="1" customWidth="1"/>
    <col min="7675" max="7675" width="17.5703125" style="46" bestFit="1" customWidth="1"/>
    <col min="7676" max="7676" width="19.85546875" style="46" bestFit="1" customWidth="1"/>
    <col min="7677" max="7677" width="23.42578125" style="46" bestFit="1" customWidth="1"/>
    <col min="7678" max="7928" width="9.140625" style="46"/>
    <col min="7929" max="7929" width="40" style="46" bestFit="1" customWidth="1"/>
    <col min="7930" max="7930" width="19.5703125" style="46" bestFit="1" customWidth="1"/>
    <col min="7931" max="7931" width="17.5703125" style="46" bestFit="1" customWidth="1"/>
    <col min="7932" max="7932" width="19.85546875" style="46" bestFit="1" customWidth="1"/>
    <col min="7933" max="7933" width="23.42578125" style="46" bestFit="1" customWidth="1"/>
    <col min="7934" max="8184" width="9.140625" style="46"/>
    <col min="8185" max="8185" width="40" style="46" bestFit="1" customWidth="1"/>
    <col min="8186" max="8186" width="19.5703125" style="46" bestFit="1" customWidth="1"/>
    <col min="8187" max="8187" width="17.5703125" style="46" bestFit="1" customWidth="1"/>
    <col min="8188" max="8188" width="19.85546875" style="46" bestFit="1" customWidth="1"/>
    <col min="8189" max="8189" width="23.42578125" style="46" bestFit="1" customWidth="1"/>
    <col min="8190" max="8440" width="9.140625" style="46"/>
    <col min="8441" max="8441" width="40" style="46" bestFit="1" customWidth="1"/>
    <col min="8442" max="8442" width="19.5703125" style="46" bestFit="1" customWidth="1"/>
    <col min="8443" max="8443" width="17.5703125" style="46" bestFit="1" customWidth="1"/>
    <col min="8444" max="8444" width="19.85546875" style="46" bestFit="1" customWidth="1"/>
    <col min="8445" max="8445" width="23.42578125" style="46" bestFit="1" customWidth="1"/>
    <col min="8446" max="8696" width="9.140625" style="46"/>
    <col min="8697" max="8697" width="40" style="46" bestFit="1" customWidth="1"/>
    <col min="8698" max="8698" width="19.5703125" style="46" bestFit="1" customWidth="1"/>
    <col min="8699" max="8699" width="17.5703125" style="46" bestFit="1" customWidth="1"/>
    <col min="8700" max="8700" width="19.85546875" style="46" bestFit="1" customWidth="1"/>
    <col min="8701" max="8701" width="23.42578125" style="46" bestFit="1" customWidth="1"/>
    <col min="8702" max="8952" width="9.140625" style="46"/>
    <col min="8953" max="8953" width="40" style="46" bestFit="1" customWidth="1"/>
    <col min="8954" max="8954" width="19.5703125" style="46" bestFit="1" customWidth="1"/>
    <col min="8955" max="8955" width="17.5703125" style="46" bestFit="1" customWidth="1"/>
    <col min="8956" max="8956" width="19.85546875" style="46" bestFit="1" customWidth="1"/>
    <col min="8957" max="8957" width="23.42578125" style="46" bestFit="1" customWidth="1"/>
    <col min="8958" max="9208" width="9.140625" style="46"/>
    <col min="9209" max="9209" width="40" style="46" bestFit="1" customWidth="1"/>
    <col min="9210" max="9210" width="19.5703125" style="46" bestFit="1" customWidth="1"/>
    <col min="9211" max="9211" width="17.5703125" style="46" bestFit="1" customWidth="1"/>
    <col min="9212" max="9212" width="19.85546875" style="46" bestFit="1" customWidth="1"/>
    <col min="9213" max="9213" width="23.42578125" style="46" bestFit="1" customWidth="1"/>
    <col min="9214" max="9464" width="9.140625" style="46"/>
    <col min="9465" max="9465" width="40" style="46" bestFit="1" customWidth="1"/>
    <col min="9466" max="9466" width="19.5703125" style="46" bestFit="1" customWidth="1"/>
    <col min="9467" max="9467" width="17.5703125" style="46" bestFit="1" customWidth="1"/>
    <col min="9468" max="9468" width="19.85546875" style="46" bestFit="1" customWidth="1"/>
    <col min="9469" max="9469" width="23.42578125" style="46" bestFit="1" customWidth="1"/>
    <col min="9470" max="9720" width="9.140625" style="46"/>
    <col min="9721" max="9721" width="40" style="46" bestFit="1" customWidth="1"/>
    <col min="9722" max="9722" width="19.5703125" style="46" bestFit="1" customWidth="1"/>
    <col min="9723" max="9723" width="17.5703125" style="46" bestFit="1" customWidth="1"/>
    <col min="9724" max="9724" width="19.85546875" style="46" bestFit="1" customWidth="1"/>
    <col min="9725" max="9725" width="23.42578125" style="46" bestFit="1" customWidth="1"/>
    <col min="9726" max="9976" width="9.140625" style="46"/>
    <col min="9977" max="9977" width="40" style="46" bestFit="1" customWidth="1"/>
    <col min="9978" max="9978" width="19.5703125" style="46" bestFit="1" customWidth="1"/>
    <col min="9979" max="9979" width="17.5703125" style="46" bestFit="1" customWidth="1"/>
    <col min="9980" max="9980" width="19.85546875" style="46" bestFit="1" customWidth="1"/>
    <col min="9981" max="9981" width="23.42578125" style="46" bestFit="1" customWidth="1"/>
    <col min="9982" max="10232" width="9.140625" style="46"/>
    <col min="10233" max="10233" width="40" style="46" bestFit="1" customWidth="1"/>
    <col min="10234" max="10234" width="19.5703125" style="46" bestFit="1" customWidth="1"/>
    <col min="10235" max="10235" width="17.5703125" style="46" bestFit="1" customWidth="1"/>
    <col min="10236" max="10236" width="19.85546875" style="46" bestFit="1" customWidth="1"/>
    <col min="10237" max="10237" width="23.42578125" style="46" bestFit="1" customWidth="1"/>
    <col min="10238" max="10488" width="9.140625" style="46"/>
    <col min="10489" max="10489" width="40" style="46" bestFit="1" customWidth="1"/>
    <col min="10490" max="10490" width="19.5703125" style="46" bestFit="1" customWidth="1"/>
    <col min="10491" max="10491" width="17.5703125" style="46" bestFit="1" customWidth="1"/>
    <col min="10492" max="10492" width="19.85546875" style="46" bestFit="1" customWidth="1"/>
    <col min="10493" max="10493" width="23.42578125" style="46" bestFit="1" customWidth="1"/>
    <col min="10494" max="10744" width="9.140625" style="46"/>
    <col min="10745" max="10745" width="40" style="46" bestFit="1" customWidth="1"/>
    <col min="10746" max="10746" width="19.5703125" style="46" bestFit="1" customWidth="1"/>
    <col min="10747" max="10747" width="17.5703125" style="46" bestFit="1" customWidth="1"/>
    <col min="10748" max="10748" width="19.85546875" style="46" bestFit="1" customWidth="1"/>
    <col min="10749" max="10749" width="23.42578125" style="46" bestFit="1" customWidth="1"/>
    <col min="10750" max="11000" width="9.140625" style="46"/>
    <col min="11001" max="11001" width="40" style="46" bestFit="1" customWidth="1"/>
    <col min="11002" max="11002" width="19.5703125" style="46" bestFit="1" customWidth="1"/>
    <col min="11003" max="11003" width="17.5703125" style="46" bestFit="1" customWidth="1"/>
    <col min="11004" max="11004" width="19.85546875" style="46" bestFit="1" customWidth="1"/>
    <col min="11005" max="11005" width="23.42578125" style="46" bestFit="1" customWidth="1"/>
    <col min="11006" max="11256" width="9.140625" style="46"/>
    <col min="11257" max="11257" width="40" style="46" bestFit="1" customWidth="1"/>
    <col min="11258" max="11258" width="19.5703125" style="46" bestFit="1" customWidth="1"/>
    <col min="11259" max="11259" width="17.5703125" style="46" bestFit="1" customWidth="1"/>
    <col min="11260" max="11260" width="19.85546875" style="46" bestFit="1" customWidth="1"/>
    <col min="11261" max="11261" width="23.42578125" style="46" bestFit="1" customWidth="1"/>
    <col min="11262" max="11512" width="9.140625" style="46"/>
    <col min="11513" max="11513" width="40" style="46" bestFit="1" customWidth="1"/>
    <col min="11514" max="11514" width="19.5703125" style="46" bestFit="1" customWidth="1"/>
    <col min="11515" max="11515" width="17.5703125" style="46" bestFit="1" customWidth="1"/>
    <col min="11516" max="11516" width="19.85546875" style="46" bestFit="1" customWidth="1"/>
    <col min="11517" max="11517" width="23.42578125" style="46" bestFit="1" customWidth="1"/>
    <col min="11518" max="11768" width="9.140625" style="46"/>
    <col min="11769" max="11769" width="40" style="46" bestFit="1" customWidth="1"/>
    <col min="11770" max="11770" width="19.5703125" style="46" bestFit="1" customWidth="1"/>
    <col min="11771" max="11771" width="17.5703125" style="46" bestFit="1" customWidth="1"/>
    <col min="11772" max="11772" width="19.85546875" style="46" bestFit="1" customWidth="1"/>
    <col min="11773" max="11773" width="23.42578125" style="46" bestFit="1" customWidth="1"/>
    <col min="11774" max="12024" width="9.140625" style="46"/>
    <col min="12025" max="12025" width="40" style="46" bestFit="1" customWidth="1"/>
    <col min="12026" max="12026" width="19.5703125" style="46" bestFit="1" customWidth="1"/>
    <col min="12027" max="12027" width="17.5703125" style="46" bestFit="1" customWidth="1"/>
    <col min="12028" max="12028" width="19.85546875" style="46" bestFit="1" customWidth="1"/>
    <col min="12029" max="12029" width="23.42578125" style="46" bestFit="1" customWidth="1"/>
    <col min="12030" max="12280" width="9.140625" style="46"/>
    <col min="12281" max="12281" width="40" style="46" bestFit="1" customWidth="1"/>
    <col min="12282" max="12282" width="19.5703125" style="46" bestFit="1" customWidth="1"/>
    <col min="12283" max="12283" width="17.5703125" style="46" bestFit="1" customWidth="1"/>
    <col min="12284" max="12284" width="19.85546875" style="46" bestFit="1" customWidth="1"/>
    <col min="12285" max="12285" width="23.42578125" style="46" bestFit="1" customWidth="1"/>
    <col min="12286" max="12536" width="9.140625" style="46"/>
    <col min="12537" max="12537" width="40" style="46" bestFit="1" customWidth="1"/>
    <col min="12538" max="12538" width="19.5703125" style="46" bestFit="1" customWidth="1"/>
    <col min="12539" max="12539" width="17.5703125" style="46" bestFit="1" customWidth="1"/>
    <col min="12540" max="12540" width="19.85546875" style="46" bestFit="1" customWidth="1"/>
    <col min="12541" max="12541" width="23.42578125" style="46" bestFit="1" customWidth="1"/>
    <col min="12542" max="12792" width="9.140625" style="46"/>
    <col min="12793" max="12793" width="40" style="46" bestFit="1" customWidth="1"/>
    <col min="12794" max="12794" width="19.5703125" style="46" bestFit="1" customWidth="1"/>
    <col min="12795" max="12795" width="17.5703125" style="46" bestFit="1" customWidth="1"/>
    <col min="12796" max="12796" width="19.85546875" style="46" bestFit="1" customWidth="1"/>
    <col min="12797" max="12797" width="23.42578125" style="46" bestFit="1" customWidth="1"/>
    <col min="12798" max="13048" width="9.140625" style="46"/>
    <col min="13049" max="13049" width="40" style="46" bestFit="1" customWidth="1"/>
    <col min="13050" max="13050" width="19.5703125" style="46" bestFit="1" customWidth="1"/>
    <col min="13051" max="13051" width="17.5703125" style="46" bestFit="1" customWidth="1"/>
    <col min="13052" max="13052" width="19.85546875" style="46" bestFit="1" customWidth="1"/>
    <col min="13053" max="13053" width="23.42578125" style="46" bestFit="1" customWidth="1"/>
    <col min="13054" max="13304" width="9.140625" style="46"/>
    <col min="13305" max="13305" width="40" style="46" bestFit="1" customWidth="1"/>
    <col min="13306" max="13306" width="19.5703125" style="46" bestFit="1" customWidth="1"/>
    <col min="13307" max="13307" width="17.5703125" style="46" bestFit="1" customWidth="1"/>
    <col min="13308" max="13308" width="19.85546875" style="46" bestFit="1" customWidth="1"/>
    <col min="13309" max="13309" width="23.42578125" style="46" bestFit="1" customWidth="1"/>
    <col min="13310" max="13560" width="9.140625" style="46"/>
    <col min="13561" max="13561" width="40" style="46" bestFit="1" customWidth="1"/>
    <col min="13562" max="13562" width="19.5703125" style="46" bestFit="1" customWidth="1"/>
    <col min="13563" max="13563" width="17.5703125" style="46" bestFit="1" customWidth="1"/>
    <col min="13564" max="13564" width="19.85546875" style="46" bestFit="1" customWidth="1"/>
    <col min="13565" max="13565" width="23.42578125" style="46" bestFit="1" customWidth="1"/>
    <col min="13566" max="13816" width="9.140625" style="46"/>
    <col min="13817" max="13817" width="40" style="46" bestFit="1" customWidth="1"/>
    <col min="13818" max="13818" width="19.5703125" style="46" bestFit="1" customWidth="1"/>
    <col min="13819" max="13819" width="17.5703125" style="46" bestFit="1" customWidth="1"/>
    <col min="13820" max="13820" width="19.85546875" style="46" bestFit="1" customWidth="1"/>
    <col min="13821" max="13821" width="23.42578125" style="46" bestFit="1" customWidth="1"/>
    <col min="13822" max="14072" width="9.140625" style="46"/>
    <col min="14073" max="14073" width="40" style="46" bestFit="1" customWidth="1"/>
    <col min="14074" max="14074" width="19.5703125" style="46" bestFit="1" customWidth="1"/>
    <col min="14075" max="14075" width="17.5703125" style="46" bestFit="1" customWidth="1"/>
    <col min="14076" max="14076" width="19.85546875" style="46" bestFit="1" customWidth="1"/>
    <col min="14077" max="14077" width="23.42578125" style="46" bestFit="1" customWidth="1"/>
    <col min="14078" max="14328" width="9.140625" style="46"/>
    <col min="14329" max="14329" width="40" style="46" bestFit="1" customWidth="1"/>
    <col min="14330" max="14330" width="19.5703125" style="46" bestFit="1" customWidth="1"/>
    <col min="14331" max="14331" width="17.5703125" style="46" bestFit="1" customWidth="1"/>
    <col min="14332" max="14332" width="19.85546875" style="46" bestFit="1" customWidth="1"/>
    <col min="14333" max="14333" width="23.42578125" style="46" bestFit="1" customWidth="1"/>
    <col min="14334" max="14584" width="9.140625" style="46"/>
    <col min="14585" max="14585" width="40" style="46" bestFit="1" customWidth="1"/>
    <col min="14586" max="14586" width="19.5703125" style="46" bestFit="1" customWidth="1"/>
    <col min="14587" max="14587" width="17.5703125" style="46" bestFit="1" customWidth="1"/>
    <col min="14588" max="14588" width="19.85546875" style="46" bestFit="1" customWidth="1"/>
    <col min="14589" max="14589" width="23.42578125" style="46" bestFit="1" customWidth="1"/>
    <col min="14590" max="14840" width="9.140625" style="46"/>
    <col min="14841" max="14841" width="40" style="46" bestFit="1" customWidth="1"/>
    <col min="14842" max="14842" width="19.5703125" style="46" bestFit="1" customWidth="1"/>
    <col min="14843" max="14843" width="17.5703125" style="46" bestFit="1" customWidth="1"/>
    <col min="14844" max="14844" width="19.85546875" style="46" bestFit="1" customWidth="1"/>
    <col min="14845" max="14845" width="23.42578125" style="46" bestFit="1" customWidth="1"/>
    <col min="14846" max="15096" width="9.140625" style="46"/>
    <col min="15097" max="15097" width="40" style="46" bestFit="1" customWidth="1"/>
    <col min="15098" max="15098" width="19.5703125" style="46" bestFit="1" customWidth="1"/>
    <col min="15099" max="15099" width="17.5703125" style="46" bestFit="1" customWidth="1"/>
    <col min="15100" max="15100" width="19.85546875" style="46" bestFit="1" customWidth="1"/>
    <col min="15101" max="15101" width="23.42578125" style="46" bestFit="1" customWidth="1"/>
    <col min="15102" max="15352" width="9.140625" style="46"/>
    <col min="15353" max="15353" width="40" style="46" bestFit="1" customWidth="1"/>
    <col min="15354" max="15354" width="19.5703125" style="46" bestFit="1" customWidth="1"/>
    <col min="15355" max="15355" width="17.5703125" style="46" bestFit="1" customWidth="1"/>
    <col min="15356" max="15356" width="19.85546875" style="46" bestFit="1" customWidth="1"/>
    <col min="15357" max="15357" width="23.42578125" style="46" bestFit="1" customWidth="1"/>
    <col min="15358" max="15608" width="9.140625" style="46"/>
    <col min="15609" max="15609" width="40" style="46" bestFit="1" customWidth="1"/>
    <col min="15610" max="15610" width="19.5703125" style="46" bestFit="1" customWidth="1"/>
    <col min="15611" max="15611" width="17.5703125" style="46" bestFit="1" customWidth="1"/>
    <col min="15612" max="15612" width="19.85546875" style="46" bestFit="1" customWidth="1"/>
    <col min="15613" max="15613" width="23.42578125" style="46" bestFit="1" customWidth="1"/>
    <col min="15614" max="15864" width="9.140625" style="46"/>
    <col min="15865" max="15865" width="40" style="46" bestFit="1" customWidth="1"/>
    <col min="15866" max="15866" width="19.5703125" style="46" bestFit="1" customWidth="1"/>
    <col min="15867" max="15867" width="17.5703125" style="46" bestFit="1" customWidth="1"/>
    <col min="15868" max="15868" width="19.85546875" style="46" bestFit="1" customWidth="1"/>
    <col min="15869" max="15869" width="23.42578125" style="46" bestFit="1" customWidth="1"/>
    <col min="15870" max="16120" width="9.140625" style="46"/>
    <col min="16121" max="16121" width="40" style="46" bestFit="1" customWidth="1"/>
    <col min="16122" max="16122" width="19.5703125" style="46" bestFit="1" customWidth="1"/>
    <col min="16123" max="16123" width="17.5703125" style="46" bestFit="1" customWidth="1"/>
    <col min="16124" max="16124" width="19.85546875" style="46" bestFit="1" customWidth="1"/>
    <col min="16125" max="16125" width="23.42578125" style="46" bestFit="1" customWidth="1"/>
    <col min="16126" max="16384" width="9.140625" style="46"/>
  </cols>
  <sheetData>
    <row r="1" spans="1:5">
      <c r="A1" s="45"/>
      <c r="B1" s="45"/>
      <c r="C1" s="45"/>
    </row>
    <row r="2" spans="1:5">
      <c r="A2" s="48" t="s">
        <v>20</v>
      </c>
      <c r="B2" s="49"/>
    </row>
    <row r="3" spans="1:5" ht="21" customHeight="1">
      <c r="A3" s="50" t="s">
        <v>21</v>
      </c>
      <c r="B3" s="115">
        <v>35</v>
      </c>
      <c r="C3" s="52"/>
    </row>
    <row r="4" spans="1:5" ht="21" customHeight="1">
      <c r="A4" s="50" t="s">
        <v>22</v>
      </c>
      <c r="B4" s="116">
        <v>300</v>
      </c>
    </row>
    <row r="5" spans="1:5" ht="21" customHeight="1">
      <c r="A5" s="50" t="s">
        <v>23</v>
      </c>
      <c r="B5" s="53">
        <v>60</v>
      </c>
    </row>
    <row r="7" spans="1:5">
      <c r="A7" s="48" t="s">
        <v>24</v>
      </c>
      <c r="B7" s="49"/>
    </row>
    <row r="8" spans="1:5" ht="21" customHeight="1">
      <c r="A8" s="50" t="s">
        <v>25</v>
      </c>
      <c r="B8" s="115">
        <v>4100</v>
      </c>
    </row>
    <row r="9" spans="1:5" ht="21" customHeight="1">
      <c r="A9" s="50" t="s">
        <v>26</v>
      </c>
      <c r="B9" s="53">
        <v>80</v>
      </c>
      <c r="C9" s="52"/>
      <c r="D9" s="54"/>
    </row>
    <row r="10" spans="1:5">
      <c r="B10" s="55"/>
      <c r="C10" s="56"/>
      <c r="D10" s="57"/>
      <c r="E10" s="58"/>
    </row>
    <row r="11" spans="1:5">
      <c r="A11" s="48" t="s">
        <v>27</v>
      </c>
      <c r="B11" s="49"/>
      <c r="D11" s="52"/>
    </row>
    <row r="12" spans="1:5" ht="21" customHeight="1">
      <c r="A12" s="50" t="s">
        <v>28</v>
      </c>
      <c r="B12" s="115">
        <v>24</v>
      </c>
      <c r="D12" s="57"/>
    </row>
    <row r="13" spans="1:5" ht="21" customHeight="1">
      <c r="A13" s="50" t="s">
        <v>3</v>
      </c>
      <c r="B13" s="51">
        <v>30</v>
      </c>
      <c r="D13" s="52"/>
    </row>
    <row r="14" spans="1:5" ht="21" customHeight="1">
      <c r="A14" s="50" t="s">
        <v>4</v>
      </c>
      <c r="B14" s="115">
        <v>25</v>
      </c>
    </row>
    <row r="15" spans="1:5" ht="21" customHeight="1">
      <c r="A15" s="50" t="s">
        <v>29</v>
      </c>
      <c r="B15" s="53">
        <v>125</v>
      </c>
      <c r="C15" s="52"/>
    </row>
    <row r="16" spans="1:5" ht="21" customHeight="1">
      <c r="A16" s="111" t="s">
        <v>46</v>
      </c>
      <c r="B16" s="112">
        <v>21000.000000000051</v>
      </c>
      <c r="C16" s="52"/>
    </row>
    <row r="17" spans="1:7" ht="21" customHeight="1">
      <c r="A17" s="109"/>
      <c r="B17" s="110"/>
      <c r="C17" s="52"/>
    </row>
    <row r="19" spans="1:7">
      <c r="B19" s="59" t="s">
        <v>20</v>
      </c>
      <c r="C19" s="59" t="s">
        <v>24</v>
      </c>
      <c r="D19" s="59" t="s">
        <v>27</v>
      </c>
      <c r="E19" s="59" t="s">
        <v>12</v>
      </c>
    </row>
    <row r="20" spans="1:7" ht="21" customHeight="1">
      <c r="A20" s="60" t="s">
        <v>30</v>
      </c>
      <c r="B20" s="61">
        <v>10</v>
      </c>
      <c r="C20" s="62">
        <v>4</v>
      </c>
      <c r="D20" s="63">
        <v>3</v>
      </c>
      <c r="E20" s="64">
        <f>SUM(B20:D20)</f>
        <v>17</v>
      </c>
    </row>
    <row r="21" spans="1:7" ht="21" customHeight="1">
      <c r="A21" s="65" t="s">
        <v>31</v>
      </c>
      <c r="B21" s="66">
        <v>35000</v>
      </c>
      <c r="C21" s="67">
        <v>40000</v>
      </c>
      <c r="D21" s="68">
        <v>25000</v>
      </c>
      <c r="E21" s="69"/>
      <c r="G21" s="54">
        <f>B20*B21+C20*C21+D20*D21</f>
        <v>585000</v>
      </c>
    </row>
    <row r="22" spans="1:7" ht="21" customHeight="1">
      <c r="A22" s="60" t="s">
        <v>19</v>
      </c>
      <c r="B22" s="62">
        <v>3</v>
      </c>
      <c r="C22" s="62">
        <v>1</v>
      </c>
      <c r="D22" s="63">
        <v>1</v>
      </c>
      <c r="E22" s="64">
        <f>SUM(B22:D22)</f>
        <v>5</v>
      </c>
      <c r="G22" s="54"/>
    </row>
    <row r="23" spans="1:7" ht="21" customHeight="1">
      <c r="A23" s="70" t="s">
        <v>31</v>
      </c>
      <c r="B23" s="71">
        <v>20000</v>
      </c>
      <c r="C23" s="71">
        <v>30000</v>
      </c>
      <c r="D23" s="72">
        <v>20000</v>
      </c>
      <c r="E23" s="73"/>
      <c r="G23" s="54">
        <f>B22*B23+C22*C23+D22*D23</f>
        <v>110000</v>
      </c>
    </row>
    <row r="25" spans="1:7">
      <c r="A25" s="74" t="s">
        <v>7</v>
      </c>
      <c r="B25" s="75" t="str">
        <f t="shared" ref="B25:C25" si="0">B19</f>
        <v>SPA</v>
      </c>
      <c r="C25" s="75" t="str">
        <f t="shared" si="0"/>
        <v>Massaggi</v>
      </c>
      <c r="D25" s="75" t="str">
        <f>D19</f>
        <v>Corsi fitness</v>
      </c>
      <c r="E25" s="75" t="s">
        <v>12</v>
      </c>
    </row>
    <row r="26" spans="1:7">
      <c r="A26" s="76" t="s">
        <v>16</v>
      </c>
      <c r="B26" s="77"/>
      <c r="C26" s="75"/>
      <c r="D26" s="75"/>
      <c r="E26" s="75"/>
    </row>
    <row r="27" spans="1:7" ht="21" customHeight="1">
      <c r="A27" s="78" t="s">
        <v>5</v>
      </c>
      <c r="B27" s="79">
        <v>50000</v>
      </c>
      <c r="C27" s="80">
        <v>31000</v>
      </c>
      <c r="D27" s="80">
        <v>15500</v>
      </c>
      <c r="E27" s="81">
        <f>SUM(B27:D27)</f>
        <v>96500</v>
      </c>
    </row>
    <row r="28" spans="1:7">
      <c r="A28" s="82" t="s">
        <v>17</v>
      </c>
      <c r="B28" s="77"/>
      <c r="C28" s="75"/>
      <c r="D28" s="75"/>
      <c r="E28" s="75"/>
    </row>
    <row r="29" spans="1:7" ht="21" customHeight="1">
      <c r="A29" s="78" t="s">
        <v>6</v>
      </c>
      <c r="B29" s="79">
        <v>85000</v>
      </c>
      <c r="C29" s="80">
        <v>26000</v>
      </c>
      <c r="D29" s="80">
        <v>18500</v>
      </c>
      <c r="E29" s="81">
        <f t="shared" ref="E29:E30" si="1">SUM(B29:D29)</f>
        <v>129500</v>
      </c>
    </row>
    <row r="30" spans="1:7" ht="20.25" customHeight="1" thickBot="1">
      <c r="A30" s="83" t="s">
        <v>7</v>
      </c>
      <c r="B30" s="84">
        <f>SUM(B27:B29)</f>
        <v>135000</v>
      </c>
      <c r="C30" s="85">
        <f>SUM(C27:C29)</f>
        <v>57000</v>
      </c>
      <c r="D30" s="85">
        <f>SUM(D27:D29)</f>
        <v>34000</v>
      </c>
      <c r="E30" s="85">
        <f t="shared" si="1"/>
        <v>226000</v>
      </c>
    </row>
    <row r="31" spans="1:7" ht="15.75" thickTop="1"/>
    <row r="32" spans="1:7">
      <c r="A32" s="47" t="s">
        <v>15</v>
      </c>
      <c r="E32" s="59" t="s">
        <v>12</v>
      </c>
    </row>
    <row r="33" spans="1:5" ht="21" customHeight="1">
      <c r="A33" s="87" t="s">
        <v>9</v>
      </c>
      <c r="B33" s="88"/>
      <c r="C33" s="89"/>
      <c r="D33" s="90"/>
      <c r="E33" s="91">
        <v>15000</v>
      </c>
    </row>
    <row r="34" spans="1:5" ht="21" customHeight="1">
      <c r="A34" s="92" t="s">
        <v>10</v>
      </c>
      <c r="B34" s="93"/>
      <c r="C34" s="94"/>
      <c r="D34" s="95"/>
      <c r="E34" s="81">
        <v>12000</v>
      </c>
    </row>
    <row r="35" spans="1:5" ht="21" customHeight="1">
      <c r="A35" s="96" t="s">
        <v>11</v>
      </c>
      <c r="B35" s="97"/>
      <c r="C35" s="98"/>
      <c r="D35" s="99"/>
      <c r="E35" s="100">
        <v>15500</v>
      </c>
    </row>
    <row r="36" spans="1:5">
      <c r="E36" s="58"/>
    </row>
    <row r="37" spans="1:5">
      <c r="E37" s="58"/>
    </row>
  </sheetData>
  <pageMargins left="0.19685039370078741" right="0.19685039370078741" top="0.39370078740157483" bottom="0.39370078740157483" header="0.51181102362204722" footer="0.51181102362204722"/>
  <pageSetup paperSize="9" scale="8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showGridLines="0" zoomScale="85" zoomScaleNormal="85" workbookViewId="0">
      <selection activeCell="A19" sqref="A19:E19"/>
    </sheetView>
  </sheetViews>
  <sheetFormatPr defaultRowHeight="16.5"/>
  <cols>
    <col min="1" max="1" width="58.5703125" style="39" bestFit="1" customWidth="1"/>
    <col min="2" max="2" width="22.28515625" style="40" customWidth="1"/>
    <col min="3" max="5" width="22.28515625" style="24" customWidth="1"/>
    <col min="6" max="6" width="16.5703125" style="24" bestFit="1" customWidth="1"/>
    <col min="7" max="256" width="9.140625" style="24"/>
    <col min="257" max="257" width="56.7109375" style="24" customWidth="1"/>
    <col min="258" max="258" width="22.28515625" style="24" bestFit="1" customWidth="1"/>
    <col min="259" max="259" width="18.140625" style="24" bestFit="1" customWidth="1"/>
    <col min="260" max="260" width="21.42578125" style="24" bestFit="1" customWidth="1"/>
    <col min="261" max="261" width="20" style="24" bestFit="1" customWidth="1"/>
    <col min="262" max="262" width="16.5703125" style="24" bestFit="1" customWidth="1"/>
    <col min="263" max="512" width="9.140625" style="24"/>
    <col min="513" max="513" width="56.7109375" style="24" customWidth="1"/>
    <col min="514" max="514" width="22.28515625" style="24" bestFit="1" customWidth="1"/>
    <col min="515" max="515" width="18.140625" style="24" bestFit="1" customWidth="1"/>
    <col min="516" max="516" width="21.42578125" style="24" bestFit="1" customWidth="1"/>
    <col min="517" max="517" width="20" style="24" bestFit="1" customWidth="1"/>
    <col min="518" max="518" width="16.5703125" style="24" bestFit="1" customWidth="1"/>
    <col min="519" max="768" width="9.140625" style="24"/>
    <col min="769" max="769" width="56.7109375" style="24" customWidth="1"/>
    <col min="770" max="770" width="22.28515625" style="24" bestFit="1" customWidth="1"/>
    <col min="771" max="771" width="18.140625" style="24" bestFit="1" customWidth="1"/>
    <col min="772" max="772" width="21.42578125" style="24" bestFit="1" customWidth="1"/>
    <col min="773" max="773" width="20" style="24" bestFit="1" customWidth="1"/>
    <col min="774" max="774" width="16.5703125" style="24" bestFit="1" customWidth="1"/>
    <col min="775" max="1024" width="9.140625" style="24"/>
    <col min="1025" max="1025" width="56.7109375" style="24" customWidth="1"/>
    <col min="1026" max="1026" width="22.28515625" style="24" bestFit="1" customWidth="1"/>
    <col min="1027" max="1027" width="18.140625" style="24" bestFit="1" customWidth="1"/>
    <col min="1028" max="1028" width="21.42578125" style="24" bestFit="1" customWidth="1"/>
    <col min="1029" max="1029" width="20" style="24" bestFit="1" customWidth="1"/>
    <col min="1030" max="1030" width="16.5703125" style="24" bestFit="1" customWidth="1"/>
    <col min="1031" max="1280" width="9.140625" style="24"/>
    <col min="1281" max="1281" width="56.7109375" style="24" customWidth="1"/>
    <col min="1282" max="1282" width="22.28515625" style="24" bestFit="1" customWidth="1"/>
    <col min="1283" max="1283" width="18.140625" style="24" bestFit="1" customWidth="1"/>
    <col min="1284" max="1284" width="21.42578125" style="24" bestFit="1" customWidth="1"/>
    <col min="1285" max="1285" width="20" style="24" bestFit="1" customWidth="1"/>
    <col min="1286" max="1286" width="16.5703125" style="24" bestFit="1" customWidth="1"/>
    <col min="1287" max="1536" width="9.140625" style="24"/>
    <col min="1537" max="1537" width="56.7109375" style="24" customWidth="1"/>
    <col min="1538" max="1538" width="22.28515625" style="24" bestFit="1" customWidth="1"/>
    <col min="1539" max="1539" width="18.140625" style="24" bestFit="1" customWidth="1"/>
    <col min="1540" max="1540" width="21.42578125" style="24" bestFit="1" customWidth="1"/>
    <col min="1541" max="1541" width="20" style="24" bestFit="1" customWidth="1"/>
    <col min="1542" max="1542" width="16.5703125" style="24" bestFit="1" customWidth="1"/>
    <col min="1543" max="1792" width="9.140625" style="24"/>
    <col min="1793" max="1793" width="56.7109375" style="24" customWidth="1"/>
    <col min="1794" max="1794" width="22.28515625" style="24" bestFit="1" customWidth="1"/>
    <col min="1795" max="1795" width="18.140625" style="24" bestFit="1" customWidth="1"/>
    <col min="1796" max="1796" width="21.42578125" style="24" bestFit="1" customWidth="1"/>
    <col min="1797" max="1797" width="20" style="24" bestFit="1" customWidth="1"/>
    <col min="1798" max="1798" width="16.5703125" style="24" bestFit="1" customWidth="1"/>
    <col min="1799" max="2048" width="9.140625" style="24"/>
    <col min="2049" max="2049" width="56.7109375" style="24" customWidth="1"/>
    <col min="2050" max="2050" width="22.28515625" style="24" bestFit="1" customWidth="1"/>
    <col min="2051" max="2051" width="18.140625" style="24" bestFit="1" customWidth="1"/>
    <col min="2052" max="2052" width="21.42578125" style="24" bestFit="1" customWidth="1"/>
    <col min="2053" max="2053" width="20" style="24" bestFit="1" customWidth="1"/>
    <col min="2054" max="2054" width="16.5703125" style="24" bestFit="1" customWidth="1"/>
    <col min="2055" max="2304" width="9.140625" style="24"/>
    <col min="2305" max="2305" width="56.7109375" style="24" customWidth="1"/>
    <col min="2306" max="2306" width="22.28515625" style="24" bestFit="1" customWidth="1"/>
    <col min="2307" max="2307" width="18.140625" style="24" bestFit="1" customWidth="1"/>
    <col min="2308" max="2308" width="21.42578125" style="24" bestFit="1" customWidth="1"/>
    <col min="2309" max="2309" width="20" style="24" bestFit="1" customWidth="1"/>
    <col min="2310" max="2310" width="16.5703125" style="24" bestFit="1" customWidth="1"/>
    <col min="2311" max="2560" width="9.140625" style="24"/>
    <col min="2561" max="2561" width="56.7109375" style="24" customWidth="1"/>
    <col min="2562" max="2562" width="22.28515625" style="24" bestFit="1" customWidth="1"/>
    <col min="2563" max="2563" width="18.140625" style="24" bestFit="1" customWidth="1"/>
    <col min="2564" max="2564" width="21.42578125" style="24" bestFit="1" customWidth="1"/>
    <col min="2565" max="2565" width="20" style="24" bestFit="1" customWidth="1"/>
    <col min="2566" max="2566" width="16.5703125" style="24" bestFit="1" customWidth="1"/>
    <col min="2567" max="2816" width="9.140625" style="24"/>
    <col min="2817" max="2817" width="56.7109375" style="24" customWidth="1"/>
    <col min="2818" max="2818" width="22.28515625" style="24" bestFit="1" customWidth="1"/>
    <col min="2819" max="2819" width="18.140625" style="24" bestFit="1" customWidth="1"/>
    <col min="2820" max="2820" width="21.42578125" style="24" bestFit="1" customWidth="1"/>
    <col min="2821" max="2821" width="20" style="24" bestFit="1" customWidth="1"/>
    <col min="2822" max="2822" width="16.5703125" style="24" bestFit="1" customWidth="1"/>
    <col min="2823" max="3072" width="9.140625" style="24"/>
    <col min="3073" max="3073" width="56.7109375" style="24" customWidth="1"/>
    <col min="3074" max="3074" width="22.28515625" style="24" bestFit="1" customWidth="1"/>
    <col min="3075" max="3075" width="18.140625" style="24" bestFit="1" customWidth="1"/>
    <col min="3076" max="3076" width="21.42578125" style="24" bestFit="1" customWidth="1"/>
    <col min="3077" max="3077" width="20" style="24" bestFit="1" customWidth="1"/>
    <col min="3078" max="3078" width="16.5703125" style="24" bestFit="1" customWidth="1"/>
    <col min="3079" max="3328" width="9.140625" style="24"/>
    <col min="3329" max="3329" width="56.7109375" style="24" customWidth="1"/>
    <col min="3330" max="3330" width="22.28515625" style="24" bestFit="1" customWidth="1"/>
    <col min="3331" max="3331" width="18.140625" style="24" bestFit="1" customWidth="1"/>
    <col min="3332" max="3332" width="21.42578125" style="24" bestFit="1" customWidth="1"/>
    <col min="3333" max="3333" width="20" style="24" bestFit="1" customWidth="1"/>
    <col min="3334" max="3334" width="16.5703125" style="24" bestFit="1" customWidth="1"/>
    <col min="3335" max="3584" width="9.140625" style="24"/>
    <col min="3585" max="3585" width="56.7109375" style="24" customWidth="1"/>
    <col min="3586" max="3586" width="22.28515625" style="24" bestFit="1" customWidth="1"/>
    <col min="3587" max="3587" width="18.140625" style="24" bestFit="1" customWidth="1"/>
    <col min="3588" max="3588" width="21.42578125" style="24" bestFit="1" customWidth="1"/>
    <col min="3589" max="3589" width="20" style="24" bestFit="1" customWidth="1"/>
    <col min="3590" max="3590" width="16.5703125" style="24" bestFit="1" customWidth="1"/>
    <col min="3591" max="3840" width="9.140625" style="24"/>
    <col min="3841" max="3841" width="56.7109375" style="24" customWidth="1"/>
    <col min="3842" max="3842" width="22.28515625" style="24" bestFit="1" customWidth="1"/>
    <col min="3843" max="3843" width="18.140625" style="24" bestFit="1" customWidth="1"/>
    <col min="3844" max="3844" width="21.42578125" style="24" bestFit="1" customWidth="1"/>
    <col min="3845" max="3845" width="20" style="24" bestFit="1" customWidth="1"/>
    <col min="3846" max="3846" width="16.5703125" style="24" bestFit="1" customWidth="1"/>
    <col min="3847" max="4096" width="9.140625" style="24"/>
    <col min="4097" max="4097" width="56.7109375" style="24" customWidth="1"/>
    <col min="4098" max="4098" width="22.28515625" style="24" bestFit="1" customWidth="1"/>
    <col min="4099" max="4099" width="18.140625" style="24" bestFit="1" customWidth="1"/>
    <col min="4100" max="4100" width="21.42578125" style="24" bestFit="1" customWidth="1"/>
    <col min="4101" max="4101" width="20" style="24" bestFit="1" customWidth="1"/>
    <col min="4102" max="4102" width="16.5703125" style="24" bestFit="1" customWidth="1"/>
    <col min="4103" max="4352" width="9.140625" style="24"/>
    <col min="4353" max="4353" width="56.7109375" style="24" customWidth="1"/>
    <col min="4354" max="4354" width="22.28515625" style="24" bestFit="1" customWidth="1"/>
    <col min="4355" max="4355" width="18.140625" style="24" bestFit="1" customWidth="1"/>
    <col min="4356" max="4356" width="21.42578125" style="24" bestFit="1" customWidth="1"/>
    <col min="4357" max="4357" width="20" style="24" bestFit="1" customWidth="1"/>
    <col min="4358" max="4358" width="16.5703125" style="24" bestFit="1" customWidth="1"/>
    <col min="4359" max="4608" width="9.140625" style="24"/>
    <col min="4609" max="4609" width="56.7109375" style="24" customWidth="1"/>
    <col min="4610" max="4610" width="22.28515625" style="24" bestFit="1" customWidth="1"/>
    <col min="4611" max="4611" width="18.140625" style="24" bestFit="1" customWidth="1"/>
    <col min="4612" max="4612" width="21.42578125" style="24" bestFit="1" customWidth="1"/>
    <col min="4613" max="4613" width="20" style="24" bestFit="1" customWidth="1"/>
    <col min="4614" max="4614" width="16.5703125" style="24" bestFit="1" customWidth="1"/>
    <col min="4615" max="4864" width="9.140625" style="24"/>
    <col min="4865" max="4865" width="56.7109375" style="24" customWidth="1"/>
    <col min="4866" max="4866" width="22.28515625" style="24" bestFit="1" customWidth="1"/>
    <col min="4867" max="4867" width="18.140625" style="24" bestFit="1" customWidth="1"/>
    <col min="4868" max="4868" width="21.42578125" style="24" bestFit="1" customWidth="1"/>
    <col min="4869" max="4869" width="20" style="24" bestFit="1" customWidth="1"/>
    <col min="4870" max="4870" width="16.5703125" style="24" bestFit="1" customWidth="1"/>
    <col min="4871" max="5120" width="9.140625" style="24"/>
    <col min="5121" max="5121" width="56.7109375" style="24" customWidth="1"/>
    <col min="5122" max="5122" width="22.28515625" style="24" bestFit="1" customWidth="1"/>
    <col min="5123" max="5123" width="18.140625" style="24" bestFit="1" customWidth="1"/>
    <col min="5124" max="5124" width="21.42578125" style="24" bestFit="1" customWidth="1"/>
    <col min="5125" max="5125" width="20" style="24" bestFit="1" customWidth="1"/>
    <col min="5126" max="5126" width="16.5703125" style="24" bestFit="1" customWidth="1"/>
    <col min="5127" max="5376" width="9.140625" style="24"/>
    <col min="5377" max="5377" width="56.7109375" style="24" customWidth="1"/>
    <col min="5378" max="5378" width="22.28515625" style="24" bestFit="1" customWidth="1"/>
    <col min="5379" max="5379" width="18.140625" style="24" bestFit="1" customWidth="1"/>
    <col min="5380" max="5380" width="21.42578125" style="24" bestFit="1" customWidth="1"/>
    <col min="5381" max="5381" width="20" style="24" bestFit="1" customWidth="1"/>
    <col min="5382" max="5382" width="16.5703125" style="24" bestFit="1" customWidth="1"/>
    <col min="5383" max="5632" width="9.140625" style="24"/>
    <col min="5633" max="5633" width="56.7109375" style="24" customWidth="1"/>
    <col min="5634" max="5634" width="22.28515625" style="24" bestFit="1" customWidth="1"/>
    <col min="5635" max="5635" width="18.140625" style="24" bestFit="1" customWidth="1"/>
    <col min="5636" max="5636" width="21.42578125" style="24" bestFit="1" customWidth="1"/>
    <col min="5637" max="5637" width="20" style="24" bestFit="1" customWidth="1"/>
    <col min="5638" max="5638" width="16.5703125" style="24" bestFit="1" customWidth="1"/>
    <col min="5639" max="5888" width="9.140625" style="24"/>
    <col min="5889" max="5889" width="56.7109375" style="24" customWidth="1"/>
    <col min="5890" max="5890" width="22.28515625" style="24" bestFit="1" customWidth="1"/>
    <col min="5891" max="5891" width="18.140625" style="24" bestFit="1" customWidth="1"/>
    <col min="5892" max="5892" width="21.42578125" style="24" bestFit="1" customWidth="1"/>
    <col min="5893" max="5893" width="20" style="24" bestFit="1" customWidth="1"/>
    <col min="5894" max="5894" width="16.5703125" style="24" bestFit="1" customWidth="1"/>
    <col min="5895" max="6144" width="9.140625" style="24"/>
    <col min="6145" max="6145" width="56.7109375" style="24" customWidth="1"/>
    <col min="6146" max="6146" width="22.28515625" style="24" bestFit="1" customWidth="1"/>
    <col min="6147" max="6147" width="18.140625" style="24" bestFit="1" customWidth="1"/>
    <col min="6148" max="6148" width="21.42578125" style="24" bestFit="1" customWidth="1"/>
    <col min="6149" max="6149" width="20" style="24" bestFit="1" customWidth="1"/>
    <col min="6150" max="6150" width="16.5703125" style="24" bestFit="1" customWidth="1"/>
    <col min="6151" max="6400" width="9.140625" style="24"/>
    <col min="6401" max="6401" width="56.7109375" style="24" customWidth="1"/>
    <col min="6402" max="6402" width="22.28515625" style="24" bestFit="1" customWidth="1"/>
    <col min="6403" max="6403" width="18.140625" style="24" bestFit="1" customWidth="1"/>
    <col min="6404" max="6404" width="21.42578125" style="24" bestFit="1" customWidth="1"/>
    <col min="6405" max="6405" width="20" style="24" bestFit="1" customWidth="1"/>
    <col min="6406" max="6406" width="16.5703125" style="24" bestFit="1" customWidth="1"/>
    <col min="6407" max="6656" width="9.140625" style="24"/>
    <col min="6657" max="6657" width="56.7109375" style="24" customWidth="1"/>
    <col min="6658" max="6658" width="22.28515625" style="24" bestFit="1" customWidth="1"/>
    <col min="6659" max="6659" width="18.140625" style="24" bestFit="1" customWidth="1"/>
    <col min="6660" max="6660" width="21.42578125" style="24" bestFit="1" customWidth="1"/>
    <col min="6661" max="6661" width="20" style="24" bestFit="1" customWidth="1"/>
    <col min="6662" max="6662" width="16.5703125" style="24" bestFit="1" customWidth="1"/>
    <col min="6663" max="6912" width="9.140625" style="24"/>
    <col min="6913" max="6913" width="56.7109375" style="24" customWidth="1"/>
    <col min="6914" max="6914" width="22.28515625" style="24" bestFit="1" customWidth="1"/>
    <col min="6915" max="6915" width="18.140625" style="24" bestFit="1" customWidth="1"/>
    <col min="6916" max="6916" width="21.42578125" style="24" bestFit="1" customWidth="1"/>
    <col min="6917" max="6917" width="20" style="24" bestFit="1" customWidth="1"/>
    <col min="6918" max="6918" width="16.5703125" style="24" bestFit="1" customWidth="1"/>
    <col min="6919" max="7168" width="9.140625" style="24"/>
    <col min="7169" max="7169" width="56.7109375" style="24" customWidth="1"/>
    <col min="7170" max="7170" width="22.28515625" style="24" bestFit="1" customWidth="1"/>
    <col min="7171" max="7171" width="18.140625" style="24" bestFit="1" customWidth="1"/>
    <col min="7172" max="7172" width="21.42578125" style="24" bestFit="1" customWidth="1"/>
    <col min="7173" max="7173" width="20" style="24" bestFit="1" customWidth="1"/>
    <col min="7174" max="7174" width="16.5703125" style="24" bestFit="1" customWidth="1"/>
    <col min="7175" max="7424" width="9.140625" style="24"/>
    <col min="7425" max="7425" width="56.7109375" style="24" customWidth="1"/>
    <col min="7426" max="7426" width="22.28515625" style="24" bestFit="1" customWidth="1"/>
    <col min="7427" max="7427" width="18.140625" style="24" bestFit="1" customWidth="1"/>
    <col min="7428" max="7428" width="21.42578125" style="24" bestFit="1" customWidth="1"/>
    <col min="7429" max="7429" width="20" style="24" bestFit="1" customWidth="1"/>
    <col min="7430" max="7430" width="16.5703125" style="24" bestFit="1" customWidth="1"/>
    <col min="7431" max="7680" width="9.140625" style="24"/>
    <col min="7681" max="7681" width="56.7109375" style="24" customWidth="1"/>
    <col min="7682" max="7682" width="22.28515625" style="24" bestFit="1" customWidth="1"/>
    <col min="7683" max="7683" width="18.140625" style="24" bestFit="1" customWidth="1"/>
    <col min="7684" max="7684" width="21.42578125" style="24" bestFit="1" customWidth="1"/>
    <col min="7685" max="7685" width="20" style="24" bestFit="1" customWidth="1"/>
    <col min="7686" max="7686" width="16.5703125" style="24" bestFit="1" customWidth="1"/>
    <col min="7687" max="7936" width="9.140625" style="24"/>
    <col min="7937" max="7937" width="56.7109375" style="24" customWidth="1"/>
    <col min="7938" max="7938" width="22.28515625" style="24" bestFit="1" customWidth="1"/>
    <col min="7939" max="7939" width="18.140625" style="24" bestFit="1" customWidth="1"/>
    <col min="7940" max="7940" width="21.42578125" style="24" bestFit="1" customWidth="1"/>
    <col min="7941" max="7941" width="20" style="24" bestFit="1" customWidth="1"/>
    <col min="7942" max="7942" width="16.5703125" style="24" bestFit="1" customWidth="1"/>
    <col min="7943" max="8192" width="9.140625" style="24"/>
    <col min="8193" max="8193" width="56.7109375" style="24" customWidth="1"/>
    <col min="8194" max="8194" width="22.28515625" style="24" bestFit="1" customWidth="1"/>
    <col min="8195" max="8195" width="18.140625" style="24" bestFit="1" customWidth="1"/>
    <col min="8196" max="8196" width="21.42578125" style="24" bestFit="1" customWidth="1"/>
    <col min="8197" max="8197" width="20" style="24" bestFit="1" customWidth="1"/>
    <col min="8198" max="8198" width="16.5703125" style="24" bestFit="1" customWidth="1"/>
    <col min="8199" max="8448" width="9.140625" style="24"/>
    <col min="8449" max="8449" width="56.7109375" style="24" customWidth="1"/>
    <col min="8450" max="8450" width="22.28515625" style="24" bestFit="1" customWidth="1"/>
    <col min="8451" max="8451" width="18.140625" style="24" bestFit="1" customWidth="1"/>
    <col min="8452" max="8452" width="21.42578125" style="24" bestFit="1" customWidth="1"/>
    <col min="8453" max="8453" width="20" style="24" bestFit="1" customWidth="1"/>
    <col min="8454" max="8454" width="16.5703125" style="24" bestFit="1" customWidth="1"/>
    <col min="8455" max="8704" width="9.140625" style="24"/>
    <col min="8705" max="8705" width="56.7109375" style="24" customWidth="1"/>
    <col min="8706" max="8706" width="22.28515625" style="24" bestFit="1" customWidth="1"/>
    <col min="8707" max="8707" width="18.140625" style="24" bestFit="1" customWidth="1"/>
    <col min="8708" max="8708" width="21.42578125" style="24" bestFit="1" customWidth="1"/>
    <col min="8709" max="8709" width="20" style="24" bestFit="1" customWidth="1"/>
    <col min="8710" max="8710" width="16.5703125" style="24" bestFit="1" customWidth="1"/>
    <col min="8711" max="8960" width="9.140625" style="24"/>
    <col min="8961" max="8961" width="56.7109375" style="24" customWidth="1"/>
    <col min="8962" max="8962" width="22.28515625" style="24" bestFit="1" customWidth="1"/>
    <col min="8963" max="8963" width="18.140625" style="24" bestFit="1" customWidth="1"/>
    <col min="8964" max="8964" width="21.42578125" style="24" bestFit="1" customWidth="1"/>
    <col min="8965" max="8965" width="20" style="24" bestFit="1" customWidth="1"/>
    <col min="8966" max="8966" width="16.5703125" style="24" bestFit="1" customWidth="1"/>
    <col min="8967" max="9216" width="9.140625" style="24"/>
    <col min="9217" max="9217" width="56.7109375" style="24" customWidth="1"/>
    <col min="9218" max="9218" width="22.28515625" style="24" bestFit="1" customWidth="1"/>
    <col min="9219" max="9219" width="18.140625" style="24" bestFit="1" customWidth="1"/>
    <col min="9220" max="9220" width="21.42578125" style="24" bestFit="1" customWidth="1"/>
    <col min="9221" max="9221" width="20" style="24" bestFit="1" customWidth="1"/>
    <col min="9222" max="9222" width="16.5703125" style="24" bestFit="1" customWidth="1"/>
    <col min="9223" max="9472" width="9.140625" style="24"/>
    <col min="9473" max="9473" width="56.7109375" style="24" customWidth="1"/>
    <col min="9474" max="9474" width="22.28515625" style="24" bestFit="1" customWidth="1"/>
    <col min="9475" max="9475" width="18.140625" style="24" bestFit="1" customWidth="1"/>
    <col min="9476" max="9476" width="21.42578125" style="24" bestFit="1" customWidth="1"/>
    <col min="9477" max="9477" width="20" style="24" bestFit="1" customWidth="1"/>
    <col min="9478" max="9478" width="16.5703125" style="24" bestFit="1" customWidth="1"/>
    <col min="9479" max="9728" width="9.140625" style="24"/>
    <col min="9729" max="9729" width="56.7109375" style="24" customWidth="1"/>
    <col min="9730" max="9730" width="22.28515625" style="24" bestFit="1" customWidth="1"/>
    <col min="9731" max="9731" width="18.140625" style="24" bestFit="1" customWidth="1"/>
    <col min="9732" max="9732" width="21.42578125" style="24" bestFit="1" customWidth="1"/>
    <col min="9733" max="9733" width="20" style="24" bestFit="1" customWidth="1"/>
    <col min="9734" max="9734" width="16.5703125" style="24" bestFit="1" customWidth="1"/>
    <col min="9735" max="9984" width="9.140625" style="24"/>
    <col min="9985" max="9985" width="56.7109375" style="24" customWidth="1"/>
    <col min="9986" max="9986" width="22.28515625" style="24" bestFit="1" customWidth="1"/>
    <col min="9987" max="9987" width="18.140625" style="24" bestFit="1" customWidth="1"/>
    <col min="9988" max="9988" width="21.42578125" style="24" bestFit="1" customWidth="1"/>
    <col min="9989" max="9989" width="20" style="24" bestFit="1" customWidth="1"/>
    <col min="9990" max="9990" width="16.5703125" style="24" bestFit="1" customWidth="1"/>
    <col min="9991" max="10240" width="9.140625" style="24"/>
    <col min="10241" max="10241" width="56.7109375" style="24" customWidth="1"/>
    <col min="10242" max="10242" width="22.28515625" style="24" bestFit="1" customWidth="1"/>
    <col min="10243" max="10243" width="18.140625" style="24" bestFit="1" customWidth="1"/>
    <col min="10244" max="10244" width="21.42578125" style="24" bestFit="1" customWidth="1"/>
    <col min="10245" max="10245" width="20" style="24" bestFit="1" customWidth="1"/>
    <col min="10246" max="10246" width="16.5703125" style="24" bestFit="1" customWidth="1"/>
    <col min="10247" max="10496" width="9.140625" style="24"/>
    <col min="10497" max="10497" width="56.7109375" style="24" customWidth="1"/>
    <col min="10498" max="10498" width="22.28515625" style="24" bestFit="1" customWidth="1"/>
    <col min="10499" max="10499" width="18.140625" style="24" bestFit="1" customWidth="1"/>
    <col min="10500" max="10500" width="21.42578125" style="24" bestFit="1" customWidth="1"/>
    <col min="10501" max="10501" width="20" style="24" bestFit="1" customWidth="1"/>
    <col min="10502" max="10502" width="16.5703125" style="24" bestFit="1" customWidth="1"/>
    <col min="10503" max="10752" width="9.140625" style="24"/>
    <col min="10753" max="10753" width="56.7109375" style="24" customWidth="1"/>
    <col min="10754" max="10754" width="22.28515625" style="24" bestFit="1" customWidth="1"/>
    <col min="10755" max="10755" width="18.140625" style="24" bestFit="1" customWidth="1"/>
    <col min="10756" max="10756" width="21.42578125" style="24" bestFit="1" customWidth="1"/>
    <col min="10757" max="10757" width="20" style="24" bestFit="1" customWidth="1"/>
    <col min="10758" max="10758" width="16.5703125" style="24" bestFit="1" customWidth="1"/>
    <col min="10759" max="11008" width="9.140625" style="24"/>
    <col min="11009" max="11009" width="56.7109375" style="24" customWidth="1"/>
    <col min="11010" max="11010" width="22.28515625" style="24" bestFit="1" customWidth="1"/>
    <col min="11011" max="11011" width="18.140625" style="24" bestFit="1" customWidth="1"/>
    <col min="11012" max="11012" width="21.42578125" style="24" bestFit="1" customWidth="1"/>
    <col min="11013" max="11013" width="20" style="24" bestFit="1" customWidth="1"/>
    <col min="11014" max="11014" width="16.5703125" style="24" bestFit="1" customWidth="1"/>
    <col min="11015" max="11264" width="9.140625" style="24"/>
    <col min="11265" max="11265" width="56.7109375" style="24" customWidth="1"/>
    <col min="11266" max="11266" width="22.28515625" style="24" bestFit="1" customWidth="1"/>
    <col min="11267" max="11267" width="18.140625" style="24" bestFit="1" customWidth="1"/>
    <col min="11268" max="11268" width="21.42578125" style="24" bestFit="1" customWidth="1"/>
    <col min="11269" max="11269" width="20" style="24" bestFit="1" customWidth="1"/>
    <col min="11270" max="11270" width="16.5703125" style="24" bestFit="1" customWidth="1"/>
    <col min="11271" max="11520" width="9.140625" style="24"/>
    <col min="11521" max="11521" width="56.7109375" style="24" customWidth="1"/>
    <col min="11522" max="11522" width="22.28515625" style="24" bestFit="1" customWidth="1"/>
    <col min="11523" max="11523" width="18.140625" style="24" bestFit="1" customWidth="1"/>
    <col min="11524" max="11524" width="21.42578125" style="24" bestFit="1" customWidth="1"/>
    <col min="11525" max="11525" width="20" style="24" bestFit="1" customWidth="1"/>
    <col min="11526" max="11526" width="16.5703125" style="24" bestFit="1" customWidth="1"/>
    <col min="11527" max="11776" width="9.140625" style="24"/>
    <col min="11777" max="11777" width="56.7109375" style="24" customWidth="1"/>
    <col min="11778" max="11778" width="22.28515625" style="24" bestFit="1" customWidth="1"/>
    <col min="11779" max="11779" width="18.140625" style="24" bestFit="1" customWidth="1"/>
    <col min="11780" max="11780" width="21.42578125" style="24" bestFit="1" customWidth="1"/>
    <col min="11781" max="11781" width="20" style="24" bestFit="1" customWidth="1"/>
    <col min="11782" max="11782" width="16.5703125" style="24" bestFit="1" customWidth="1"/>
    <col min="11783" max="12032" width="9.140625" style="24"/>
    <col min="12033" max="12033" width="56.7109375" style="24" customWidth="1"/>
    <col min="12034" max="12034" width="22.28515625" style="24" bestFit="1" customWidth="1"/>
    <col min="12035" max="12035" width="18.140625" style="24" bestFit="1" customWidth="1"/>
    <col min="12036" max="12036" width="21.42578125" style="24" bestFit="1" customWidth="1"/>
    <col min="12037" max="12037" width="20" style="24" bestFit="1" customWidth="1"/>
    <col min="12038" max="12038" width="16.5703125" style="24" bestFit="1" customWidth="1"/>
    <col min="12039" max="12288" width="9.140625" style="24"/>
    <col min="12289" max="12289" width="56.7109375" style="24" customWidth="1"/>
    <col min="12290" max="12290" width="22.28515625" style="24" bestFit="1" customWidth="1"/>
    <col min="12291" max="12291" width="18.140625" style="24" bestFit="1" customWidth="1"/>
    <col min="12292" max="12292" width="21.42578125" style="24" bestFit="1" customWidth="1"/>
    <col min="12293" max="12293" width="20" style="24" bestFit="1" customWidth="1"/>
    <col min="12294" max="12294" width="16.5703125" style="24" bestFit="1" customWidth="1"/>
    <col min="12295" max="12544" width="9.140625" style="24"/>
    <col min="12545" max="12545" width="56.7109375" style="24" customWidth="1"/>
    <col min="12546" max="12546" width="22.28515625" style="24" bestFit="1" customWidth="1"/>
    <col min="12547" max="12547" width="18.140625" style="24" bestFit="1" customWidth="1"/>
    <col min="12548" max="12548" width="21.42578125" style="24" bestFit="1" customWidth="1"/>
    <col min="12549" max="12549" width="20" style="24" bestFit="1" customWidth="1"/>
    <col min="12550" max="12550" width="16.5703125" style="24" bestFit="1" customWidth="1"/>
    <col min="12551" max="12800" width="9.140625" style="24"/>
    <col min="12801" max="12801" width="56.7109375" style="24" customWidth="1"/>
    <col min="12802" max="12802" width="22.28515625" style="24" bestFit="1" customWidth="1"/>
    <col min="12803" max="12803" width="18.140625" style="24" bestFit="1" customWidth="1"/>
    <col min="12804" max="12804" width="21.42578125" style="24" bestFit="1" customWidth="1"/>
    <col min="12805" max="12805" width="20" style="24" bestFit="1" customWidth="1"/>
    <col min="12806" max="12806" width="16.5703125" style="24" bestFit="1" customWidth="1"/>
    <col min="12807" max="13056" width="9.140625" style="24"/>
    <col min="13057" max="13057" width="56.7109375" style="24" customWidth="1"/>
    <col min="13058" max="13058" width="22.28515625" style="24" bestFit="1" customWidth="1"/>
    <col min="13059" max="13059" width="18.140625" style="24" bestFit="1" customWidth="1"/>
    <col min="13060" max="13060" width="21.42578125" style="24" bestFit="1" customWidth="1"/>
    <col min="13061" max="13061" width="20" style="24" bestFit="1" customWidth="1"/>
    <col min="13062" max="13062" width="16.5703125" style="24" bestFit="1" customWidth="1"/>
    <col min="13063" max="13312" width="9.140625" style="24"/>
    <col min="13313" max="13313" width="56.7109375" style="24" customWidth="1"/>
    <col min="13314" max="13314" width="22.28515625" style="24" bestFit="1" customWidth="1"/>
    <col min="13315" max="13315" width="18.140625" style="24" bestFit="1" customWidth="1"/>
    <col min="13316" max="13316" width="21.42578125" style="24" bestFit="1" customWidth="1"/>
    <col min="13317" max="13317" width="20" style="24" bestFit="1" customWidth="1"/>
    <col min="13318" max="13318" width="16.5703125" style="24" bestFit="1" customWidth="1"/>
    <col min="13319" max="13568" width="9.140625" style="24"/>
    <col min="13569" max="13569" width="56.7109375" style="24" customWidth="1"/>
    <col min="13570" max="13570" width="22.28515625" style="24" bestFit="1" customWidth="1"/>
    <col min="13571" max="13571" width="18.140625" style="24" bestFit="1" customWidth="1"/>
    <col min="13572" max="13572" width="21.42578125" style="24" bestFit="1" customWidth="1"/>
    <col min="13573" max="13573" width="20" style="24" bestFit="1" customWidth="1"/>
    <col min="13574" max="13574" width="16.5703125" style="24" bestFit="1" customWidth="1"/>
    <col min="13575" max="13824" width="9.140625" style="24"/>
    <col min="13825" max="13825" width="56.7109375" style="24" customWidth="1"/>
    <col min="13826" max="13826" width="22.28515625" style="24" bestFit="1" customWidth="1"/>
    <col min="13827" max="13827" width="18.140625" style="24" bestFit="1" customWidth="1"/>
    <col min="13828" max="13828" width="21.42578125" style="24" bestFit="1" customWidth="1"/>
    <col min="13829" max="13829" width="20" style="24" bestFit="1" customWidth="1"/>
    <col min="13830" max="13830" width="16.5703125" style="24" bestFit="1" customWidth="1"/>
    <col min="13831" max="14080" width="9.140625" style="24"/>
    <col min="14081" max="14081" width="56.7109375" style="24" customWidth="1"/>
    <col min="14082" max="14082" width="22.28515625" style="24" bestFit="1" customWidth="1"/>
    <col min="14083" max="14083" width="18.140625" style="24" bestFit="1" customWidth="1"/>
    <col min="14084" max="14084" width="21.42578125" style="24" bestFit="1" customWidth="1"/>
    <col min="14085" max="14085" width="20" style="24" bestFit="1" customWidth="1"/>
    <col min="14086" max="14086" width="16.5703125" style="24" bestFit="1" customWidth="1"/>
    <col min="14087" max="14336" width="9.140625" style="24"/>
    <col min="14337" max="14337" width="56.7109375" style="24" customWidth="1"/>
    <col min="14338" max="14338" width="22.28515625" style="24" bestFit="1" customWidth="1"/>
    <col min="14339" max="14339" width="18.140625" style="24" bestFit="1" customWidth="1"/>
    <col min="14340" max="14340" width="21.42578125" style="24" bestFit="1" customWidth="1"/>
    <col min="14341" max="14341" width="20" style="24" bestFit="1" customWidth="1"/>
    <col min="14342" max="14342" width="16.5703125" style="24" bestFit="1" customWidth="1"/>
    <col min="14343" max="14592" width="9.140625" style="24"/>
    <col min="14593" max="14593" width="56.7109375" style="24" customWidth="1"/>
    <col min="14594" max="14594" width="22.28515625" style="24" bestFit="1" customWidth="1"/>
    <col min="14595" max="14595" width="18.140625" style="24" bestFit="1" customWidth="1"/>
    <col min="14596" max="14596" width="21.42578125" style="24" bestFit="1" customWidth="1"/>
    <col min="14597" max="14597" width="20" style="24" bestFit="1" customWidth="1"/>
    <col min="14598" max="14598" width="16.5703125" style="24" bestFit="1" customWidth="1"/>
    <col min="14599" max="14848" width="9.140625" style="24"/>
    <col min="14849" max="14849" width="56.7109375" style="24" customWidth="1"/>
    <col min="14850" max="14850" width="22.28515625" style="24" bestFit="1" customWidth="1"/>
    <col min="14851" max="14851" width="18.140625" style="24" bestFit="1" customWidth="1"/>
    <col min="14852" max="14852" width="21.42578125" style="24" bestFit="1" customWidth="1"/>
    <col min="14853" max="14853" width="20" style="24" bestFit="1" customWidth="1"/>
    <col min="14854" max="14854" width="16.5703125" style="24" bestFit="1" customWidth="1"/>
    <col min="14855" max="15104" width="9.140625" style="24"/>
    <col min="15105" max="15105" width="56.7109375" style="24" customWidth="1"/>
    <col min="15106" max="15106" width="22.28515625" style="24" bestFit="1" customWidth="1"/>
    <col min="15107" max="15107" width="18.140625" style="24" bestFit="1" customWidth="1"/>
    <col min="15108" max="15108" width="21.42578125" style="24" bestFit="1" customWidth="1"/>
    <col min="15109" max="15109" width="20" style="24" bestFit="1" customWidth="1"/>
    <col min="15110" max="15110" width="16.5703125" style="24" bestFit="1" customWidth="1"/>
    <col min="15111" max="15360" width="9.140625" style="24"/>
    <col min="15361" max="15361" width="56.7109375" style="24" customWidth="1"/>
    <col min="15362" max="15362" width="22.28515625" style="24" bestFit="1" customWidth="1"/>
    <col min="15363" max="15363" width="18.140625" style="24" bestFit="1" customWidth="1"/>
    <col min="15364" max="15364" width="21.42578125" style="24" bestFit="1" customWidth="1"/>
    <col min="15365" max="15365" width="20" style="24" bestFit="1" customWidth="1"/>
    <col min="15366" max="15366" width="16.5703125" style="24" bestFit="1" customWidth="1"/>
    <col min="15367" max="15616" width="9.140625" style="24"/>
    <col min="15617" max="15617" width="56.7109375" style="24" customWidth="1"/>
    <col min="15618" max="15618" width="22.28515625" style="24" bestFit="1" customWidth="1"/>
    <col min="15619" max="15619" width="18.140625" style="24" bestFit="1" customWidth="1"/>
    <col min="15620" max="15620" width="21.42578125" style="24" bestFit="1" customWidth="1"/>
    <col min="15621" max="15621" width="20" style="24" bestFit="1" customWidth="1"/>
    <col min="15622" max="15622" width="16.5703125" style="24" bestFit="1" customWidth="1"/>
    <col min="15623" max="15872" width="9.140625" style="24"/>
    <col min="15873" max="15873" width="56.7109375" style="24" customWidth="1"/>
    <col min="15874" max="15874" width="22.28515625" style="24" bestFit="1" customWidth="1"/>
    <col min="15875" max="15875" width="18.140625" style="24" bestFit="1" customWidth="1"/>
    <col min="15876" max="15876" width="21.42578125" style="24" bestFit="1" customWidth="1"/>
    <col min="15877" max="15877" width="20" style="24" bestFit="1" customWidth="1"/>
    <col min="15878" max="15878" width="16.5703125" style="24" bestFit="1" customWidth="1"/>
    <col min="15879" max="16128" width="9.140625" style="24"/>
    <col min="16129" max="16129" width="56.7109375" style="24" customWidth="1"/>
    <col min="16130" max="16130" width="22.28515625" style="24" bestFit="1" customWidth="1"/>
    <col min="16131" max="16131" width="18.140625" style="24" bestFit="1" customWidth="1"/>
    <col min="16132" max="16132" width="21.42578125" style="24" bestFit="1" customWidth="1"/>
    <col min="16133" max="16133" width="20" style="24" bestFit="1" customWidth="1"/>
    <col min="16134" max="16134" width="16.5703125" style="24" bestFit="1" customWidth="1"/>
    <col min="16135" max="16384" width="9.140625" style="24"/>
  </cols>
  <sheetData>
    <row r="2" spans="1:6" s="44" customFormat="1" ht="21" customHeight="1">
      <c r="A2" s="41"/>
      <c r="B2" s="42" t="str">
        <f>Dati!B19</f>
        <v>SPA</v>
      </c>
      <c r="C2" s="42" t="str">
        <f>Dati!C19</f>
        <v>Massaggi</v>
      </c>
      <c r="D2" s="42" t="str">
        <f>Dati!D19</f>
        <v>Corsi fitness</v>
      </c>
      <c r="E2" s="43" t="s">
        <v>12</v>
      </c>
    </row>
    <row r="3" spans="1:6" ht="28.5" customHeight="1">
      <c r="A3" s="25" t="s">
        <v>8</v>
      </c>
      <c r="B3" s="26">
        <f>Dati!B3*Dati!B4*Dati!B5</f>
        <v>630000</v>
      </c>
      <c r="C3" s="26">
        <f>Dati!B8*Dati!B9</f>
        <v>328000</v>
      </c>
      <c r="D3" s="27">
        <f>Dati!B14*Dati!B12*Dati!B15</f>
        <v>75000</v>
      </c>
      <c r="E3" s="28">
        <f>SUM(B3:D3)</f>
        <v>1033000</v>
      </c>
    </row>
    <row r="4" spans="1:6" ht="28.5" customHeight="1">
      <c r="A4" s="29" t="s">
        <v>34</v>
      </c>
      <c r="B4" s="30">
        <f>Dati!B27</f>
        <v>50000</v>
      </c>
      <c r="C4" s="30">
        <v>30999.999999999989</v>
      </c>
      <c r="D4" s="31">
        <f>Dati!D27</f>
        <v>15500</v>
      </c>
      <c r="E4" s="32">
        <f t="shared" ref="E4:E8" si="0">SUM(B4:D4)</f>
        <v>96499.999999999985</v>
      </c>
      <c r="F4" s="33"/>
    </row>
    <row r="5" spans="1:6" s="44" customFormat="1" ht="28.5" customHeight="1">
      <c r="A5" s="101" t="s">
        <v>32</v>
      </c>
      <c r="B5" s="102">
        <f>B3-B4</f>
        <v>580000</v>
      </c>
      <c r="C5" s="102">
        <f>C3-C4</f>
        <v>297000</v>
      </c>
      <c r="D5" s="102">
        <f>D3-D4</f>
        <v>59500</v>
      </c>
      <c r="E5" s="103">
        <f>E3-E4</f>
        <v>936500</v>
      </c>
    </row>
    <row r="6" spans="1:6" ht="28.5" customHeight="1">
      <c r="A6" s="29" t="s">
        <v>43</v>
      </c>
      <c r="B6" s="30">
        <f>Dati!B20*Dati!B21</f>
        <v>350000</v>
      </c>
      <c r="C6" s="30">
        <f>Dati!C20*Dati!C21</f>
        <v>160000</v>
      </c>
      <c r="D6" s="31">
        <f>Dati!D20*Dati!D21</f>
        <v>75000</v>
      </c>
      <c r="E6" s="32">
        <f t="shared" si="0"/>
        <v>585000</v>
      </c>
    </row>
    <row r="7" spans="1:6" ht="28.5" customHeight="1">
      <c r="A7" s="29" t="s">
        <v>33</v>
      </c>
      <c r="B7" s="30">
        <f>Dati!B22*Dati!B23</f>
        <v>60000</v>
      </c>
      <c r="C7" s="30">
        <f>Dati!C22*Dati!C23</f>
        <v>30000</v>
      </c>
      <c r="D7" s="31">
        <f>Dati!D22*Dati!D23</f>
        <v>20000</v>
      </c>
      <c r="E7" s="32">
        <f t="shared" si="0"/>
        <v>110000</v>
      </c>
    </row>
    <row r="8" spans="1:6" ht="28.5" customHeight="1">
      <c r="A8" s="29" t="s">
        <v>35</v>
      </c>
      <c r="B8" s="30">
        <f>Dati!B29</f>
        <v>85000</v>
      </c>
      <c r="C8" s="30">
        <f>Dati!C29</f>
        <v>26000</v>
      </c>
      <c r="D8" s="31">
        <f>Dati!D29</f>
        <v>18500</v>
      </c>
      <c r="E8" s="32">
        <f t="shared" si="0"/>
        <v>129500</v>
      </c>
    </row>
    <row r="9" spans="1:6" s="44" customFormat="1" ht="37.5" customHeight="1">
      <c r="A9" s="101" t="s">
        <v>36</v>
      </c>
      <c r="B9" s="102">
        <f>B5-SUM(B6:B8)</f>
        <v>85000</v>
      </c>
      <c r="C9" s="102">
        <f>C5-SUM(C6:C8)</f>
        <v>81000</v>
      </c>
      <c r="D9" s="103">
        <f>D5-SUM(D6:D8)</f>
        <v>-54000</v>
      </c>
      <c r="E9" s="104">
        <f>E5-SUM(E6:E8)</f>
        <v>112000</v>
      </c>
    </row>
    <row r="10" spans="1:6" ht="28.5" customHeight="1">
      <c r="A10" s="29" t="s">
        <v>37</v>
      </c>
      <c r="B10" s="34"/>
      <c r="C10" s="35"/>
      <c r="D10" s="36"/>
      <c r="E10" s="32">
        <f>Dati!E33</f>
        <v>15000</v>
      </c>
    </row>
    <row r="11" spans="1:6" ht="28.5" customHeight="1">
      <c r="A11" s="29" t="s">
        <v>38</v>
      </c>
      <c r="B11" s="34"/>
      <c r="C11" s="35"/>
      <c r="D11" s="36"/>
      <c r="E11" s="32">
        <f>Dati!E34</f>
        <v>12000</v>
      </c>
    </row>
    <row r="12" spans="1:6" ht="28.5" customHeight="1">
      <c r="A12" s="29" t="s">
        <v>39</v>
      </c>
      <c r="B12" s="34"/>
      <c r="C12" s="35"/>
      <c r="D12" s="36"/>
      <c r="E12" s="32">
        <f>Dati!E35</f>
        <v>15500</v>
      </c>
    </row>
    <row r="13" spans="1:6" s="44" customFormat="1" ht="28.5" customHeight="1">
      <c r="A13" s="101" t="s">
        <v>40</v>
      </c>
      <c r="B13" s="105"/>
      <c r="C13" s="106"/>
      <c r="D13" s="107"/>
      <c r="E13" s="104">
        <f>E9-SUM(E10:E12)</f>
        <v>69500</v>
      </c>
    </row>
    <row r="16" spans="1:6" ht="43.5" customHeight="1">
      <c r="A16" s="37" t="s">
        <v>48</v>
      </c>
      <c r="B16" s="38">
        <f>(C4+C6+C7+C8)/Dati!B8</f>
        <v>60.243902439024389</v>
      </c>
      <c r="C16" s="108"/>
    </row>
    <row r="18" spans="1:5">
      <c r="C18" s="117"/>
    </row>
    <row r="19" spans="1:5" ht="66" customHeight="1">
      <c r="A19" s="118" t="s">
        <v>49</v>
      </c>
      <c r="B19" s="118"/>
      <c r="C19" s="118"/>
      <c r="D19" s="118"/>
      <c r="E19" s="118"/>
    </row>
    <row r="20" spans="1:5" ht="115.5" customHeight="1">
      <c r="A20" s="118" t="s">
        <v>50</v>
      </c>
      <c r="B20" s="118"/>
      <c r="C20" s="118"/>
      <c r="D20" s="118"/>
      <c r="E20" s="118"/>
    </row>
  </sheetData>
  <mergeCells count="2">
    <mergeCell ref="A19:E19"/>
    <mergeCell ref="A20:E20"/>
  </mergeCells>
  <conditionalFormatting sqref="B9:E9">
    <cfRule type="cellIs" dxfId="2" priority="2" operator="lessThan">
      <formula>0</formula>
    </cfRule>
  </conditionalFormatting>
  <printOptions horizontalCentered="1"/>
  <pageMargins left="0.19685039370078741" right="0.19685039370078741" top="0" bottom="0" header="0.51181102362204722" footer="0.51181102362204722"/>
  <pageSetup paperSize="9" scale="9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showGridLines="0" zoomScaleNormal="100" workbookViewId="0">
      <selection activeCell="D22" sqref="B22:D22"/>
    </sheetView>
  </sheetViews>
  <sheetFormatPr defaultRowHeight="15"/>
  <cols>
    <col min="1" max="1" width="48.5703125" style="2" customWidth="1"/>
    <col min="2" max="2" width="23.140625" style="2" bestFit="1" customWidth="1"/>
    <col min="3" max="3" width="18.42578125" style="2" bestFit="1" customWidth="1"/>
    <col min="4" max="5" width="21" style="2" bestFit="1" customWidth="1"/>
    <col min="6" max="6" width="12.140625" style="2" customWidth="1"/>
    <col min="7" max="7" width="13.7109375" style="2" bestFit="1" customWidth="1"/>
    <col min="8" max="16384" width="9.140625" style="2"/>
  </cols>
  <sheetData>
    <row r="2" spans="1:5" ht="21" customHeight="1">
      <c r="A2" s="1"/>
      <c r="B2" s="7" t="s">
        <v>12</v>
      </c>
    </row>
    <row r="3" spans="1:5" ht="30.75" customHeight="1">
      <c r="A3" s="3" t="s">
        <v>41</v>
      </c>
      <c r="B3" s="4">
        <f>Dati!E29+'CE per SBU'!E6+'CE per SBU'!E7</f>
        <v>824500</v>
      </c>
    </row>
    <row r="4" spans="1:5" ht="20.100000000000001" customHeight="1">
      <c r="A4" s="3" t="s">
        <v>9</v>
      </c>
      <c r="B4" s="4">
        <f>Dati!E33</f>
        <v>15000</v>
      </c>
    </row>
    <row r="5" spans="1:5" ht="20.100000000000001" customHeight="1">
      <c r="A5" s="3" t="s">
        <v>10</v>
      </c>
      <c r="B5" s="4">
        <f>Dati!E34</f>
        <v>12000</v>
      </c>
    </row>
    <row r="6" spans="1:5" ht="20.100000000000001" customHeight="1">
      <c r="A6" s="3" t="s">
        <v>11</v>
      </c>
      <c r="B6" s="4">
        <f>Dati!E35</f>
        <v>15500</v>
      </c>
    </row>
    <row r="7" spans="1:5" s="10" customFormat="1" ht="20.100000000000001" customHeight="1">
      <c r="A7" s="6" t="s">
        <v>18</v>
      </c>
      <c r="B7" s="5">
        <f>SUM(B3:B6)</f>
        <v>867000</v>
      </c>
    </row>
    <row r="10" spans="1:5" ht="21.75" customHeight="1">
      <c r="B10" s="8" t="str">
        <f>'CE per SBU'!B2</f>
        <v>SPA</v>
      </c>
      <c r="C10" s="8" t="str">
        <f>'CE per SBU'!C2</f>
        <v>Massaggi</v>
      </c>
      <c r="D10" s="8" t="str">
        <f>'CE per SBU'!D2</f>
        <v>Corsi fitness</v>
      </c>
      <c r="E10" s="7" t="s">
        <v>12</v>
      </c>
    </row>
    <row r="11" spans="1:5" ht="19.5" customHeight="1">
      <c r="A11" s="3" t="s">
        <v>42</v>
      </c>
      <c r="B11" s="4">
        <f>Dati!B20</f>
        <v>10</v>
      </c>
      <c r="C11" s="4">
        <f>Dati!C20</f>
        <v>4</v>
      </c>
      <c r="D11" s="4">
        <f>Dati!D20</f>
        <v>3</v>
      </c>
      <c r="E11" s="4">
        <f>SUM(B11:D11)</f>
        <v>17</v>
      </c>
    </row>
    <row r="12" spans="1:5" ht="20.100000000000001" customHeight="1">
      <c r="A12" s="3" t="s">
        <v>13</v>
      </c>
      <c r="B12" s="4"/>
      <c r="C12" s="4"/>
      <c r="D12" s="4"/>
      <c r="E12" s="11">
        <f>B7/E11</f>
        <v>51000</v>
      </c>
    </row>
    <row r="13" spans="1:5" ht="20.100000000000001" customHeight="1">
      <c r="A13" s="6" t="s">
        <v>14</v>
      </c>
      <c r="B13" s="5">
        <f>B11*$E$12</f>
        <v>510000</v>
      </c>
      <c r="C13" s="5">
        <f>C11*$E$12</f>
        <v>204000</v>
      </c>
      <c r="D13" s="5">
        <f>D11*$E$12</f>
        <v>153000</v>
      </c>
      <c r="E13" s="5">
        <f>SUM(B13:D13)</f>
        <v>867000</v>
      </c>
    </row>
    <row r="15" spans="1:5" ht="25.5" customHeight="1">
      <c r="A15" s="21" t="s">
        <v>47</v>
      </c>
      <c r="B15" s="113">
        <f>(B13+'CE per SBU'!B4)/(Dati!B3*Dati!B4)</f>
        <v>53.333333333333336</v>
      </c>
      <c r="C15" s="113">
        <f>(C13+C19)/Dati!B8</f>
        <v>57.31707317073171</v>
      </c>
      <c r="D15" s="113">
        <f>(D13+D19)/(Dati!B12*Dati!B14)</f>
        <v>280.83333333333331</v>
      </c>
    </row>
    <row r="16" spans="1:5">
      <c r="A16" s="12"/>
      <c r="B16" s="13"/>
      <c r="C16" s="14"/>
      <c r="D16" s="14"/>
      <c r="E16" s="14"/>
    </row>
    <row r="17" spans="1:5" ht="21" hidden="1" customHeight="1">
      <c r="A17" s="1"/>
      <c r="B17" s="8" t="s">
        <v>0</v>
      </c>
      <c r="C17" s="9" t="s">
        <v>1</v>
      </c>
      <c r="D17" s="7" t="s">
        <v>2</v>
      </c>
      <c r="E17" s="7" t="s">
        <v>12</v>
      </c>
    </row>
    <row r="18" spans="1:5" ht="28.5" hidden="1" customHeight="1">
      <c r="A18" s="3" t="s">
        <v>8</v>
      </c>
      <c r="B18" s="15">
        <f>'CE per SBU'!B3</f>
        <v>630000</v>
      </c>
      <c r="C18" s="15">
        <f>'CE per SBU'!C3</f>
        <v>328000</v>
      </c>
      <c r="D18" s="4">
        <f>'CE per SBU'!D3</f>
        <v>75000</v>
      </c>
      <c r="E18" s="16">
        <f>SUM(B18:D18)</f>
        <v>1033000</v>
      </c>
    </row>
    <row r="19" spans="1:5" ht="28.5" hidden="1" customHeight="1">
      <c r="A19" s="17" t="s">
        <v>34</v>
      </c>
      <c r="B19" s="18">
        <f>'CE per SBU'!B4</f>
        <v>50000</v>
      </c>
      <c r="C19" s="18">
        <f>'CE per SBU'!C4</f>
        <v>30999.999999999989</v>
      </c>
      <c r="D19" s="19">
        <f>'CE per SBU'!D4</f>
        <v>15500</v>
      </c>
      <c r="E19" s="20">
        <f t="shared" ref="E19:E20" si="0">SUM(B19:D19)</f>
        <v>96499.999999999985</v>
      </c>
    </row>
    <row r="20" spans="1:5" ht="28.5" hidden="1" customHeight="1">
      <c r="A20" s="17" t="s">
        <v>44</v>
      </c>
      <c r="B20" s="18">
        <f>B13</f>
        <v>510000</v>
      </c>
      <c r="C20" s="18">
        <f>C13</f>
        <v>204000</v>
      </c>
      <c r="D20" s="19">
        <f>D13</f>
        <v>153000</v>
      </c>
      <c r="E20" s="20">
        <f t="shared" si="0"/>
        <v>867000</v>
      </c>
    </row>
    <row r="21" spans="1:5" ht="28.5" hidden="1" customHeight="1">
      <c r="A21" s="21" t="s">
        <v>45</v>
      </c>
      <c r="B21" s="22">
        <f>B18-SUM(B19:B20)</f>
        <v>70000</v>
      </c>
      <c r="C21" s="22">
        <f>C18-SUM(C19:C20)</f>
        <v>93000</v>
      </c>
      <c r="D21" s="22">
        <f>D18-SUM(D19:D20)</f>
        <v>-93500</v>
      </c>
      <c r="E21" s="23">
        <f>E18-SUM(E19:E20)</f>
        <v>69500</v>
      </c>
    </row>
    <row r="23" spans="1:5">
      <c r="B23" s="114"/>
    </row>
  </sheetData>
  <dataConsolidate/>
  <conditionalFormatting sqref="B21:E21">
    <cfRule type="cellIs" dxfId="1" priority="2" operator="lessThan">
      <formula>0</formula>
    </cfRule>
  </conditionalFormatting>
  <conditionalFormatting sqref="B15:D15">
    <cfRule type="cellIs" dxfId="0" priority="1" operator="lessThan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Dati</vt:lpstr>
      <vt:lpstr>CE per SBU</vt:lpstr>
      <vt:lpstr>Costo Pieno</vt:lpstr>
      <vt:lpstr>'CE per SBU'!Area_stampa</vt:lpstr>
      <vt:lpstr>'Costo Pieno'!Area_stampa</vt:lpstr>
      <vt:lpstr>Dati!Area_stampa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Colombo</dc:creator>
  <cp:lastModifiedBy>Susanna Colombo</cp:lastModifiedBy>
  <cp:lastPrinted>2016-04-13T15:48:36Z</cp:lastPrinted>
  <dcterms:created xsi:type="dcterms:W3CDTF">2015-03-10T09:44:36Z</dcterms:created>
  <dcterms:modified xsi:type="dcterms:W3CDTF">2016-04-14T21:25:22Z</dcterms:modified>
</cp:coreProperties>
</file>