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9"/>
  </bookViews>
  <sheets>
    <sheet name="Es1" sheetId="4" r:id="rId1"/>
    <sheet name="Es2" sheetId="5" r:id="rId2"/>
    <sheet name="Es3" sheetId="6" r:id="rId3"/>
    <sheet name="Es4" sheetId="2" r:id="rId4"/>
    <sheet name="Es5" sheetId="3" r:id="rId5"/>
    <sheet name="Es6" sheetId="11" r:id="rId6"/>
    <sheet name="Es7" sheetId="13" r:id="rId7"/>
    <sheet name="Es8" sheetId="15" r:id="rId8"/>
    <sheet name="Es9" sheetId="17" r:id="rId9"/>
    <sheet name="Es10" sheetId="19" r:id="rId10"/>
  </sheets>
  <calcPr calcId="145621"/>
</workbook>
</file>

<file path=xl/calcChain.xml><?xml version="1.0" encoding="utf-8"?>
<calcChain xmlns="http://schemas.openxmlformats.org/spreadsheetml/2006/main">
  <c r="F10" i="19" l="1"/>
  <c r="F9" i="19"/>
  <c r="B4" i="19"/>
  <c r="F12" i="17"/>
  <c r="F16" i="17" s="1"/>
  <c r="F11" i="17"/>
  <c r="F10" i="17"/>
  <c r="E9" i="15"/>
  <c r="E15" i="15" s="1"/>
  <c r="E10" i="15"/>
  <c r="E11" i="15"/>
  <c r="E12" i="15"/>
  <c r="E9" i="13"/>
  <c r="E10" i="13"/>
  <c r="E11" i="13"/>
  <c r="E12" i="13"/>
  <c r="E9" i="11"/>
  <c r="E15" i="11" s="1"/>
  <c r="E10" i="11"/>
  <c r="E11" i="11"/>
  <c r="E12" i="11"/>
  <c r="G12" i="3"/>
  <c r="G16" i="3" s="1"/>
  <c r="G11" i="3"/>
  <c r="G10" i="3"/>
  <c r="F10" i="2"/>
  <c r="F11" i="2"/>
  <c r="F12" i="2"/>
  <c r="F13" i="2" s="1"/>
  <c r="H10" i="6"/>
  <c r="H11" i="6"/>
  <c r="H12" i="6" s="1"/>
  <c r="H13" i="6" s="1"/>
  <c r="E10" i="6"/>
  <c r="E11" i="6"/>
  <c r="E12" i="6"/>
  <c r="E13" i="6" s="1"/>
  <c r="D23" i="6"/>
  <c r="B11" i="6"/>
  <c r="B12" i="6" s="1"/>
  <c r="B10" i="6"/>
  <c r="C23" i="5"/>
  <c r="B11" i="5"/>
  <c r="B12" i="5" s="1"/>
  <c r="B10" i="5"/>
  <c r="E21" i="4"/>
  <c r="B6" i="4"/>
  <c r="B11" i="4" s="1"/>
  <c r="B12" i="4" s="1"/>
  <c r="B5" i="4"/>
  <c r="B4" i="4"/>
  <c r="F11" i="19" l="1"/>
  <c r="F12" i="19" s="1"/>
  <c r="F15" i="17"/>
  <c r="E16" i="15"/>
  <c r="E15" i="13"/>
  <c r="E16" i="13"/>
  <c r="E16" i="11"/>
  <c r="G15" i="3"/>
  <c r="F16" i="2"/>
  <c r="F17" i="2"/>
  <c r="H16" i="6"/>
  <c r="H17" i="6"/>
  <c r="E16" i="6"/>
  <c r="E17" i="6"/>
  <c r="B13" i="6"/>
  <c r="B13" i="5"/>
  <c r="B17" i="5" s="1"/>
  <c r="B10" i="4"/>
  <c r="B13" i="4"/>
  <c r="B17" i="4"/>
  <c r="B16" i="4"/>
  <c r="F16" i="19" l="1"/>
  <c r="F15" i="19"/>
  <c r="B17" i="6"/>
  <c r="B16" i="6"/>
  <c r="B16" i="5"/>
</calcChain>
</file>

<file path=xl/sharedStrings.xml><?xml version="1.0" encoding="utf-8"?>
<sst xmlns="http://schemas.openxmlformats.org/spreadsheetml/2006/main" count="189" uniqueCount="38">
  <si>
    <t>MEDIA</t>
  </si>
  <si>
    <t>Confidence Interval Estimate for the Mean</t>
  </si>
  <si>
    <t>Data</t>
  </si>
  <si>
    <t>Sample Standard Deviation</t>
  </si>
  <si>
    <t>Sample Mean</t>
  </si>
  <si>
    <t>Sample Size</t>
  </si>
  <si>
    <t>Confidence Level</t>
  </si>
  <si>
    <t>Intermediate Calculations</t>
  </si>
  <si>
    <t>Standard Error of the Mean</t>
  </si>
  <si>
    <t>Degrees of Freedom</t>
  </si>
  <si>
    <r>
      <t>t</t>
    </r>
    <r>
      <rPr>
        <sz val="10"/>
        <rFont val="Arial"/>
        <family val="2"/>
      </rPr>
      <t xml:space="preserve"> Value</t>
    </r>
  </si>
  <si>
    <t>Interval Half Width</t>
  </si>
  <si>
    <t>Confidence Interval</t>
  </si>
  <si>
    <t>Interval Lower Limit</t>
  </si>
  <si>
    <t>Interval Upper Limit</t>
  </si>
  <si>
    <r>
      <t>t</t>
    </r>
    <r>
      <rPr>
        <sz val="16"/>
        <rFont val="Arial"/>
        <family val="2"/>
      </rPr>
      <t xml:space="preserve"> Value</t>
    </r>
  </si>
  <si>
    <t>n</t>
  </si>
  <si>
    <t>media camp</t>
  </si>
  <si>
    <t xml:space="preserve">media </t>
  </si>
  <si>
    <t>var camp</t>
  </si>
  <si>
    <t xml:space="preserve">n </t>
  </si>
  <si>
    <t>media</t>
  </si>
  <si>
    <t>sd</t>
  </si>
  <si>
    <t>s</t>
  </si>
  <si>
    <t>sd pop</t>
  </si>
  <si>
    <t>Population Standard Deviation</t>
  </si>
  <si>
    <t>Z Value</t>
  </si>
  <si>
    <t>votano</t>
  </si>
  <si>
    <t>Number of Successes</t>
  </si>
  <si>
    <t>Sample Proportion</t>
  </si>
  <si>
    <t>Standard Error of the Proportion</t>
  </si>
  <si>
    <t>Confidence Interval Estimate for the Proportion</t>
  </si>
  <si>
    <t>teatro</t>
  </si>
  <si>
    <t>scelta</t>
  </si>
  <si>
    <t>sigma</t>
  </si>
  <si>
    <t>p</t>
  </si>
  <si>
    <t>difet</t>
  </si>
  <si>
    <t>p_cap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</si>
</sst>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3" fillId="0" borderId="0" xfId="1" applyFont="1" applyAlignment="1">
      <alignment horizontal="left"/>
    </xf>
    <xf numFmtId="0" fontId="2" fillId="0" borderId="0" xfId="1" applyBorder="1" applyAlignment="1">
      <alignment horizontal="centerContinuous"/>
    </xf>
    <xf numFmtId="0" fontId="2" fillId="0" borderId="0" xfId="1"/>
    <xf numFmtId="0" fontId="3" fillId="0" borderId="0" xfId="1" applyFont="1" applyAlignment="1">
      <alignment horizontal="centerContinuous"/>
    </xf>
    <xf numFmtId="0" fontId="3" fillId="2" borderId="1" xfId="1" applyFont="1" applyFill="1" applyBorder="1" applyAlignment="1">
      <alignment horizontal="centerContinuous"/>
    </xf>
    <xf numFmtId="0" fontId="2" fillId="2" borderId="2" xfId="1" applyFill="1" applyBorder="1" applyAlignment="1">
      <alignment horizontal="centerContinuous"/>
    </xf>
    <xf numFmtId="0" fontId="3" fillId="2" borderId="3" xfId="1" applyFont="1" applyFill="1" applyBorder="1"/>
    <xf numFmtId="0" fontId="3" fillId="2" borderId="3" xfId="1" applyFont="1" applyFill="1" applyBorder="1" applyProtection="1">
      <protection locked="0"/>
    </xf>
    <xf numFmtId="9" fontId="3" fillId="2" borderId="3" xfId="2" applyFont="1" applyFill="1" applyBorder="1" applyProtection="1">
      <protection locked="0"/>
    </xf>
    <xf numFmtId="0" fontId="3" fillId="0" borderId="0" xfId="1" applyFont="1" applyFill="1" applyBorder="1"/>
    <xf numFmtId="9" fontId="3" fillId="0" borderId="0" xfId="2" applyFont="1" applyFill="1" applyBorder="1" applyProtection="1">
      <protection locked="0"/>
    </xf>
    <xf numFmtId="0" fontId="2" fillId="0" borderId="0" xfId="1" applyFill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/>
    <xf numFmtId="0" fontId="4" fillId="0" borderId="3" xfId="1" applyFont="1" applyBorder="1"/>
    <xf numFmtId="0" fontId="2" fillId="0" borderId="4" xfId="1" applyFont="1" applyBorder="1"/>
    <xf numFmtId="0" fontId="3" fillId="3" borderId="5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3" borderId="3" xfId="1" applyFont="1" applyFill="1" applyBorder="1"/>
    <xf numFmtId="2" fontId="3" fillId="3" borderId="3" xfId="1" applyNumberFormat="1" applyFont="1" applyFill="1" applyBorder="1"/>
    <xf numFmtId="0" fontId="3" fillId="0" borderId="0" xfId="1" applyFont="1" applyBorder="1"/>
    <xf numFmtId="0" fontId="2" fillId="0" borderId="0" xfId="1" applyBorder="1"/>
    <xf numFmtId="0" fontId="5" fillId="0" borderId="0" xfId="1" applyFont="1" applyAlignment="1">
      <alignment horizontal="left"/>
    </xf>
    <xf numFmtId="0" fontId="6" fillId="0" borderId="0" xfId="1" applyFont="1" applyBorder="1" applyAlignment="1">
      <alignment horizontal="centerContinuous"/>
    </xf>
    <xf numFmtId="0" fontId="6" fillId="0" borderId="0" xfId="1" applyFont="1"/>
    <xf numFmtId="0" fontId="5" fillId="0" borderId="0" xfId="1" applyFont="1" applyAlignment="1">
      <alignment horizontal="centerContinuous"/>
    </xf>
    <xf numFmtId="0" fontId="5" fillId="2" borderId="1" xfId="1" applyFont="1" applyFill="1" applyBorder="1" applyAlignment="1">
      <alignment horizontal="centerContinuous"/>
    </xf>
    <xf numFmtId="0" fontId="6" fillId="2" borderId="2" xfId="1" applyFont="1" applyFill="1" applyBorder="1" applyAlignment="1">
      <alignment horizontal="centerContinuous"/>
    </xf>
    <xf numFmtId="0" fontId="5" fillId="2" borderId="3" xfId="1" applyFont="1" applyFill="1" applyBorder="1"/>
    <xf numFmtId="0" fontId="5" fillId="2" borderId="3" xfId="1" applyFont="1" applyFill="1" applyBorder="1" applyProtection="1">
      <protection locked="0"/>
    </xf>
    <xf numFmtId="9" fontId="5" fillId="2" borderId="3" xfId="2" applyFont="1" applyFill="1" applyBorder="1" applyProtection="1">
      <protection locked="0"/>
    </xf>
    <xf numFmtId="0" fontId="5" fillId="0" borderId="0" xfId="1" applyFont="1" applyFill="1" applyBorder="1"/>
    <xf numFmtId="9" fontId="5" fillId="0" borderId="0" xfId="2" applyFont="1" applyFill="1" applyBorder="1" applyProtection="1">
      <protection locked="0"/>
    </xf>
    <xf numFmtId="0" fontId="6" fillId="0" borderId="0" xfId="1" applyFont="1" applyFill="1"/>
    <xf numFmtId="0" fontId="6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3" xfId="1" applyFont="1" applyBorder="1"/>
    <xf numFmtId="0" fontId="7" fillId="0" borderId="3" xfId="1" applyFont="1" applyBorder="1"/>
    <xf numFmtId="0" fontId="6" fillId="0" borderId="4" xfId="1" applyFont="1" applyBorder="1"/>
    <xf numFmtId="0" fontId="5" fillId="3" borderId="5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3" borderId="3" xfId="1" applyFont="1" applyFill="1" applyBorder="1"/>
    <xf numFmtId="2" fontId="5" fillId="3" borderId="3" xfId="1" applyNumberFormat="1" applyFont="1" applyFill="1" applyBorder="1"/>
    <xf numFmtId="0" fontId="5" fillId="0" borderId="0" xfId="1" applyFont="1" applyBorder="1"/>
    <xf numFmtId="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2" borderId="3" xfId="1" applyFont="1" applyFill="1" applyBorder="1" applyAlignment="1">
      <alignment horizontal="centerContinuous"/>
    </xf>
    <xf numFmtId="0" fontId="2" fillId="2" borderId="3" xfId="1" applyFill="1" applyBorder="1" applyAlignment="1">
      <alignment horizontal="centerContinuous"/>
    </xf>
    <xf numFmtId="0" fontId="2" fillId="0" borderId="3" xfId="1" applyFont="1" applyBorder="1" applyAlignment="1">
      <alignment horizontal="center"/>
    </xf>
    <xf numFmtId="0" fontId="2" fillId="0" borderId="3" xfId="1" applyFont="1" applyFill="1" applyBorder="1" applyProtection="1"/>
    <xf numFmtId="0" fontId="2" fillId="0" borderId="0" xfId="1" applyFont="1" applyBorder="1"/>
    <xf numFmtId="0" fontId="3" fillId="3" borderId="3" xfId="1" applyFont="1" applyFill="1" applyBorder="1" applyAlignment="1">
      <alignment horizontal="center"/>
    </xf>
    <xf numFmtId="0" fontId="3" fillId="0" borderId="3" xfId="1" applyFont="1" applyBorder="1" applyAlignment="1">
      <alignment horizontal="centerContinuous"/>
    </xf>
    <xf numFmtId="0" fontId="2" fillId="0" borderId="3" xfId="1" applyBorder="1" applyAlignment="1">
      <alignment horizontal="centerContinuous"/>
    </xf>
    <xf numFmtId="9" fontId="3" fillId="2" borderId="3" xfId="2" applyFont="1" applyFill="1" applyBorder="1"/>
    <xf numFmtId="9" fontId="3" fillId="0" borderId="0" xfId="2" applyFont="1" applyFill="1" applyBorder="1"/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/>
    <xf numFmtId="0" fontId="2" fillId="0" borderId="4" xfId="1" applyFont="1" applyFill="1" applyBorder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E26"/>
  <sheetViews>
    <sheetView workbookViewId="0">
      <selection activeCell="C15" sqref="C15"/>
    </sheetView>
  </sheetViews>
  <sheetFormatPr defaultRowHeight="20.25" x14ac:dyDescent="0.3"/>
  <cols>
    <col min="1" max="1" width="63.42578125" style="27" bestFit="1" customWidth="1"/>
    <col min="2" max="2" width="12" style="27" customWidth="1"/>
    <col min="3" max="256" width="9.140625" style="27"/>
    <col min="257" max="257" width="26" style="27" customWidth="1"/>
    <col min="258" max="258" width="12" style="27" customWidth="1"/>
    <col min="259" max="512" width="9.140625" style="27"/>
    <col min="513" max="513" width="26" style="27" customWidth="1"/>
    <col min="514" max="514" width="12" style="27" customWidth="1"/>
    <col min="515" max="768" width="9.140625" style="27"/>
    <col min="769" max="769" width="26" style="27" customWidth="1"/>
    <col min="770" max="770" width="12" style="27" customWidth="1"/>
    <col min="771" max="1024" width="9.140625" style="27"/>
    <col min="1025" max="1025" width="26" style="27" customWidth="1"/>
    <col min="1026" max="1026" width="12" style="27" customWidth="1"/>
    <col min="1027" max="1280" width="9.140625" style="27"/>
    <col min="1281" max="1281" width="26" style="27" customWidth="1"/>
    <col min="1282" max="1282" width="12" style="27" customWidth="1"/>
    <col min="1283" max="1536" width="9.140625" style="27"/>
    <col min="1537" max="1537" width="26" style="27" customWidth="1"/>
    <col min="1538" max="1538" width="12" style="27" customWidth="1"/>
    <col min="1539" max="1792" width="9.140625" style="27"/>
    <col min="1793" max="1793" width="26" style="27" customWidth="1"/>
    <col min="1794" max="1794" width="12" style="27" customWidth="1"/>
    <col min="1795" max="2048" width="9.140625" style="27"/>
    <col min="2049" max="2049" width="26" style="27" customWidth="1"/>
    <col min="2050" max="2050" width="12" style="27" customWidth="1"/>
    <col min="2051" max="2304" width="9.140625" style="27"/>
    <col min="2305" max="2305" width="26" style="27" customWidth="1"/>
    <col min="2306" max="2306" width="12" style="27" customWidth="1"/>
    <col min="2307" max="2560" width="9.140625" style="27"/>
    <col min="2561" max="2561" width="26" style="27" customWidth="1"/>
    <col min="2562" max="2562" width="12" style="27" customWidth="1"/>
    <col min="2563" max="2816" width="9.140625" style="27"/>
    <col min="2817" max="2817" width="26" style="27" customWidth="1"/>
    <col min="2818" max="2818" width="12" style="27" customWidth="1"/>
    <col min="2819" max="3072" width="9.140625" style="27"/>
    <col min="3073" max="3073" width="26" style="27" customWidth="1"/>
    <col min="3074" max="3074" width="12" style="27" customWidth="1"/>
    <col min="3075" max="3328" width="9.140625" style="27"/>
    <col min="3329" max="3329" width="26" style="27" customWidth="1"/>
    <col min="3330" max="3330" width="12" style="27" customWidth="1"/>
    <col min="3331" max="3584" width="9.140625" style="27"/>
    <col min="3585" max="3585" width="26" style="27" customWidth="1"/>
    <col min="3586" max="3586" width="12" style="27" customWidth="1"/>
    <col min="3587" max="3840" width="9.140625" style="27"/>
    <col min="3841" max="3841" width="26" style="27" customWidth="1"/>
    <col min="3842" max="3842" width="12" style="27" customWidth="1"/>
    <col min="3843" max="4096" width="9.140625" style="27"/>
    <col min="4097" max="4097" width="26" style="27" customWidth="1"/>
    <col min="4098" max="4098" width="12" style="27" customWidth="1"/>
    <col min="4099" max="4352" width="9.140625" style="27"/>
    <col min="4353" max="4353" width="26" style="27" customWidth="1"/>
    <col min="4354" max="4354" width="12" style="27" customWidth="1"/>
    <col min="4355" max="4608" width="9.140625" style="27"/>
    <col min="4609" max="4609" width="26" style="27" customWidth="1"/>
    <col min="4610" max="4610" width="12" style="27" customWidth="1"/>
    <col min="4611" max="4864" width="9.140625" style="27"/>
    <col min="4865" max="4865" width="26" style="27" customWidth="1"/>
    <col min="4866" max="4866" width="12" style="27" customWidth="1"/>
    <col min="4867" max="5120" width="9.140625" style="27"/>
    <col min="5121" max="5121" width="26" style="27" customWidth="1"/>
    <col min="5122" max="5122" width="12" style="27" customWidth="1"/>
    <col min="5123" max="5376" width="9.140625" style="27"/>
    <col min="5377" max="5377" width="26" style="27" customWidth="1"/>
    <col min="5378" max="5378" width="12" style="27" customWidth="1"/>
    <col min="5379" max="5632" width="9.140625" style="27"/>
    <col min="5633" max="5633" width="26" style="27" customWidth="1"/>
    <col min="5634" max="5634" width="12" style="27" customWidth="1"/>
    <col min="5635" max="5888" width="9.140625" style="27"/>
    <col min="5889" max="5889" width="26" style="27" customWidth="1"/>
    <col min="5890" max="5890" width="12" style="27" customWidth="1"/>
    <col min="5891" max="6144" width="9.140625" style="27"/>
    <col min="6145" max="6145" width="26" style="27" customWidth="1"/>
    <col min="6146" max="6146" width="12" style="27" customWidth="1"/>
    <col min="6147" max="6400" width="9.140625" style="27"/>
    <col min="6401" max="6401" width="26" style="27" customWidth="1"/>
    <col min="6402" max="6402" width="12" style="27" customWidth="1"/>
    <col min="6403" max="6656" width="9.140625" style="27"/>
    <col min="6657" max="6657" width="26" style="27" customWidth="1"/>
    <col min="6658" max="6658" width="12" style="27" customWidth="1"/>
    <col min="6659" max="6912" width="9.140625" style="27"/>
    <col min="6913" max="6913" width="26" style="27" customWidth="1"/>
    <col min="6914" max="6914" width="12" style="27" customWidth="1"/>
    <col min="6915" max="7168" width="9.140625" style="27"/>
    <col min="7169" max="7169" width="26" style="27" customWidth="1"/>
    <col min="7170" max="7170" width="12" style="27" customWidth="1"/>
    <col min="7171" max="7424" width="9.140625" style="27"/>
    <col min="7425" max="7425" width="26" style="27" customWidth="1"/>
    <col min="7426" max="7426" width="12" style="27" customWidth="1"/>
    <col min="7427" max="7680" width="9.140625" style="27"/>
    <col min="7681" max="7681" width="26" style="27" customWidth="1"/>
    <col min="7682" max="7682" width="12" style="27" customWidth="1"/>
    <col min="7683" max="7936" width="9.140625" style="27"/>
    <col min="7937" max="7937" width="26" style="27" customWidth="1"/>
    <col min="7938" max="7938" width="12" style="27" customWidth="1"/>
    <col min="7939" max="8192" width="9.140625" style="27"/>
    <col min="8193" max="8193" width="26" style="27" customWidth="1"/>
    <col min="8194" max="8194" width="12" style="27" customWidth="1"/>
    <col min="8195" max="8448" width="9.140625" style="27"/>
    <col min="8449" max="8449" width="26" style="27" customWidth="1"/>
    <col min="8450" max="8450" width="12" style="27" customWidth="1"/>
    <col min="8451" max="8704" width="9.140625" style="27"/>
    <col min="8705" max="8705" width="26" style="27" customWidth="1"/>
    <col min="8706" max="8706" width="12" style="27" customWidth="1"/>
    <col min="8707" max="8960" width="9.140625" style="27"/>
    <col min="8961" max="8961" width="26" style="27" customWidth="1"/>
    <col min="8962" max="8962" width="12" style="27" customWidth="1"/>
    <col min="8963" max="9216" width="9.140625" style="27"/>
    <col min="9217" max="9217" width="26" style="27" customWidth="1"/>
    <col min="9218" max="9218" width="12" style="27" customWidth="1"/>
    <col min="9219" max="9472" width="9.140625" style="27"/>
    <col min="9473" max="9473" width="26" style="27" customWidth="1"/>
    <col min="9474" max="9474" width="12" style="27" customWidth="1"/>
    <col min="9475" max="9728" width="9.140625" style="27"/>
    <col min="9729" max="9729" width="26" style="27" customWidth="1"/>
    <col min="9730" max="9730" width="12" style="27" customWidth="1"/>
    <col min="9731" max="9984" width="9.140625" style="27"/>
    <col min="9985" max="9985" width="26" style="27" customWidth="1"/>
    <col min="9986" max="9986" width="12" style="27" customWidth="1"/>
    <col min="9987" max="10240" width="9.140625" style="27"/>
    <col min="10241" max="10241" width="26" style="27" customWidth="1"/>
    <col min="10242" max="10242" width="12" style="27" customWidth="1"/>
    <col min="10243" max="10496" width="9.140625" style="27"/>
    <col min="10497" max="10497" width="26" style="27" customWidth="1"/>
    <col min="10498" max="10498" width="12" style="27" customWidth="1"/>
    <col min="10499" max="10752" width="9.140625" style="27"/>
    <col min="10753" max="10753" width="26" style="27" customWidth="1"/>
    <col min="10754" max="10754" width="12" style="27" customWidth="1"/>
    <col min="10755" max="11008" width="9.140625" style="27"/>
    <col min="11009" max="11009" width="26" style="27" customWidth="1"/>
    <col min="11010" max="11010" width="12" style="27" customWidth="1"/>
    <col min="11011" max="11264" width="9.140625" style="27"/>
    <col min="11265" max="11265" width="26" style="27" customWidth="1"/>
    <col min="11266" max="11266" width="12" style="27" customWidth="1"/>
    <col min="11267" max="11520" width="9.140625" style="27"/>
    <col min="11521" max="11521" width="26" style="27" customWidth="1"/>
    <col min="11522" max="11522" width="12" style="27" customWidth="1"/>
    <col min="11523" max="11776" width="9.140625" style="27"/>
    <col min="11777" max="11777" width="26" style="27" customWidth="1"/>
    <col min="11778" max="11778" width="12" style="27" customWidth="1"/>
    <col min="11779" max="12032" width="9.140625" style="27"/>
    <col min="12033" max="12033" width="26" style="27" customWidth="1"/>
    <col min="12034" max="12034" width="12" style="27" customWidth="1"/>
    <col min="12035" max="12288" width="9.140625" style="27"/>
    <col min="12289" max="12289" width="26" style="27" customWidth="1"/>
    <col min="12290" max="12290" width="12" style="27" customWidth="1"/>
    <col min="12291" max="12544" width="9.140625" style="27"/>
    <col min="12545" max="12545" width="26" style="27" customWidth="1"/>
    <col min="12546" max="12546" width="12" style="27" customWidth="1"/>
    <col min="12547" max="12800" width="9.140625" style="27"/>
    <col min="12801" max="12801" width="26" style="27" customWidth="1"/>
    <col min="12802" max="12802" width="12" style="27" customWidth="1"/>
    <col min="12803" max="13056" width="9.140625" style="27"/>
    <col min="13057" max="13057" width="26" style="27" customWidth="1"/>
    <col min="13058" max="13058" width="12" style="27" customWidth="1"/>
    <col min="13059" max="13312" width="9.140625" style="27"/>
    <col min="13313" max="13313" width="26" style="27" customWidth="1"/>
    <col min="13314" max="13314" width="12" style="27" customWidth="1"/>
    <col min="13315" max="13568" width="9.140625" style="27"/>
    <col min="13569" max="13569" width="26" style="27" customWidth="1"/>
    <col min="13570" max="13570" width="12" style="27" customWidth="1"/>
    <col min="13571" max="13824" width="9.140625" style="27"/>
    <col min="13825" max="13825" width="26" style="27" customWidth="1"/>
    <col min="13826" max="13826" width="12" style="27" customWidth="1"/>
    <col min="13827" max="14080" width="9.140625" style="27"/>
    <col min="14081" max="14081" width="26" style="27" customWidth="1"/>
    <col min="14082" max="14082" width="12" style="27" customWidth="1"/>
    <col min="14083" max="14336" width="9.140625" style="27"/>
    <col min="14337" max="14337" width="26" style="27" customWidth="1"/>
    <col min="14338" max="14338" width="12" style="27" customWidth="1"/>
    <col min="14339" max="14592" width="9.140625" style="27"/>
    <col min="14593" max="14593" width="26" style="27" customWidth="1"/>
    <col min="14594" max="14594" width="12" style="27" customWidth="1"/>
    <col min="14595" max="14848" width="9.140625" style="27"/>
    <col min="14849" max="14849" width="26" style="27" customWidth="1"/>
    <col min="14850" max="14850" width="12" style="27" customWidth="1"/>
    <col min="14851" max="15104" width="9.140625" style="27"/>
    <col min="15105" max="15105" width="26" style="27" customWidth="1"/>
    <col min="15106" max="15106" width="12" style="27" customWidth="1"/>
    <col min="15107" max="15360" width="9.140625" style="27"/>
    <col min="15361" max="15361" width="26" style="27" customWidth="1"/>
    <col min="15362" max="15362" width="12" style="27" customWidth="1"/>
    <col min="15363" max="15616" width="9.140625" style="27"/>
    <col min="15617" max="15617" width="26" style="27" customWidth="1"/>
    <col min="15618" max="15618" width="12" style="27" customWidth="1"/>
    <col min="15619" max="15872" width="9.140625" style="27"/>
    <col min="15873" max="15873" width="26" style="27" customWidth="1"/>
    <col min="15874" max="15874" width="12" style="27" customWidth="1"/>
    <col min="15875" max="16128" width="9.140625" style="27"/>
    <col min="16129" max="16129" width="26" style="27" customWidth="1"/>
    <col min="16130" max="16130" width="12" style="27" customWidth="1"/>
    <col min="16131" max="16384" width="9.140625" style="27"/>
  </cols>
  <sheetData>
    <row r="1" spans="1:2" s="27" customFormat="1" x14ac:dyDescent="0.3">
      <c r="A1" s="25" t="s">
        <v>1</v>
      </c>
      <c r="B1" s="26"/>
    </row>
    <row r="2" spans="1:2" s="27" customFormat="1" x14ac:dyDescent="0.3">
      <c r="A2" s="28"/>
      <c r="B2" s="26"/>
    </row>
    <row r="3" spans="1:2" s="27" customFormat="1" x14ac:dyDescent="0.3">
      <c r="A3" s="29" t="s">
        <v>2</v>
      </c>
      <c r="B3" s="30"/>
    </row>
    <row r="4" spans="1:2" s="27" customFormat="1" x14ac:dyDescent="0.3">
      <c r="A4" s="31" t="s">
        <v>3</v>
      </c>
      <c r="B4" s="32">
        <f>STDEV('Es1'!$A$20:$A$26)</f>
        <v>7.6376261582597333</v>
      </c>
    </row>
    <row r="5" spans="1:2" s="27" customFormat="1" x14ac:dyDescent="0.3">
      <c r="A5" s="31" t="s">
        <v>4</v>
      </c>
      <c r="B5" s="32">
        <f>AVERAGE('Es1'!$A$20:$A$26)</f>
        <v>55</v>
      </c>
    </row>
    <row r="6" spans="1:2" s="27" customFormat="1" x14ac:dyDescent="0.3">
      <c r="A6" s="31" t="s">
        <v>5</v>
      </c>
      <c r="B6" s="32">
        <f>COUNT('Es1'!$A$20:$A$26)</f>
        <v>7</v>
      </c>
    </row>
    <row r="7" spans="1:2" s="27" customFormat="1" x14ac:dyDescent="0.3">
      <c r="A7" s="31" t="s">
        <v>6</v>
      </c>
      <c r="B7" s="33">
        <v>0.99</v>
      </c>
    </row>
    <row r="8" spans="1:2" s="36" customFormat="1" x14ac:dyDescent="0.3">
      <c r="A8" s="34"/>
      <c r="B8" s="35"/>
    </row>
    <row r="9" spans="1:2" s="36" customFormat="1" x14ac:dyDescent="0.3">
      <c r="A9" s="37" t="s">
        <v>7</v>
      </c>
      <c r="B9" s="38"/>
    </row>
    <row r="10" spans="1:2" s="27" customFormat="1" x14ac:dyDescent="0.3">
      <c r="A10" s="39" t="s">
        <v>8</v>
      </c>
      <c r="B10" s="39">
        <f>B4/SQRT(B6)</f>
        <v>2.8867513459481287</v>
      </c>
    </row>
    <row r="11" spans="1:2" s="27" customFormat="1" x14ac:dyDescent="0.3">
      <c r="A11" s="39" t="s">
        <v>9</v>
      </c>
      <c r="B11" s="39">
        <f>B6-1</f>
        <v>6</v>
      </c>
    </row>
    <row r="12" spans="1:2" s="27" customFormat="1" x14ac:dyDescent="0.3">
      <c r="A12" s="40" t="s">
        <v>15</v>
      </c>
      <c r="B12" s="39">
        <f>TINV(1-B7,B11)</f>
        <v>3.7074280213247786</v>
      </c>
    </row>
    <row r="13" spans="1:2" s="27" customFormat="1" x14ac:dyDescent="0.3">
      <c r="A13" s="39" t="s">
        <v>11</v>
      </c>
      <c r="B13" s="39">
        <f>B12*B10</f>
        <v>10.702422830565112</v>
      </c>
    </row>
    <row r="14" spans="1:2" s="27" customFormat="1" x14ac:dyDescent="0.3">
      <c r="A14" s="41"/>
      <c r="B14" s="41"/>
    </row>
    <row r="15" spans="1:2" s="27" customFormat="1" x14ac:dyDescent="0.3">
      <c r="A15" s="42" t="s">
        <v>12</v>
      </c>
      <c r="B15" s="43"/>
    </row>
    <row r="16" spans="1:2" s="27" customFormat="1" x14ac:dyDescent="0.3">
      <c r="A16" s="44" t="s">
        <v>13</v>
      </c>
      <c r="B16" s="45">
        <f>B5-B13</f>
        <v>44.297577169434888</v>
      </c>
    </row>
    <row r="17" spans="1:5" s="27" customFormat="1" x14ac:dyDescent="0.3">
      <c r="A17" s="44" t="s">
        <v>14</v>
      </c>
      <c r="B17" s="45">
        <f>B5+B13</f>
        <v>65.702422830565112</v>
      </c>
    </row>
    <row r="18" spans="1:5" s="27" customFormat="1" x14ac:dyDescent="0.3">
      <c r="A18" s="46"/>
      <c r="B18" s="46"/>
    </row>
    <row r="19" spans="1:5" s="27" customFormat="1" x14ac:dyDescent="0.3">
      <c r="A19" s="46"/>
      <c r="B19" s="46"/>
    </row>
    <row r="20" spans="1:5" s="27" customFormat="1" ht="21" x14ac:dyDescent="0.35">
      <c r="A20" s="1">
        <v>47</v>
      </c>
      <c r="B20" s="1"/>
      <c r="C20" s="1"/>
      <c r="D20" s="1"/>
      <c r="E20" s="1"/>
    </row>
    <row r="21" spans="1:5" s="27" customFormat="1" ht="21" x14ac:dyDescent="0.35">
      <c r="A21" s="1">
        <v>66</v>
      </c>
      <c r="B21" s="1"/>
      <c r="C21" s="1"/>
      <c r="D21" s="1" t="s">
        <v>0</v>
      </c>
      <c r="E21" s="1">
        <f>AVERAGE(A20:A26)</f>
        <v>55</v>
      </c>
    </row>
    <row r="22" spans="1:5" s="27" customFormat="1" ht="21" x14ac:dyDescent="0.35">
      <c r="A22" s="1">
        <v>55</v>
      </c>
      <c r="B22" s="1"/>
      <c r="C22" s="1"/>
      <c r="D22" s="1"/>
      <c r="E22" s="1"/>
    </row>
    <row r="23" spans="1:5" s="27" customFormat="1" ht="21" x14ac:dyDescent="0.35">
      <c r="A23" s="1">
        <v>53</v>
      </c>
      <c r="B23" s="1"/>
      <c r="C23" s="1"/>
      <c r="D23" s="1"/>
      <c r="E23" s="1"/>
    </row>
    <row r="24" spans="1:5" s="27" customFormat="1" ht="21" x14ac:dyDescent="0.35">
      <c r="A24" s="1">
        <v>49</v>
      </c>
      <c r="B24" s="1"/>
      <c r="C24" s="1"/>
      <c r="D24" s="1"/>
      <c r="E24" s="1"/>
    </row>
    <row r="25" spans="1:5" s="27" customFormat="1" ht="21" x14ac:dyDescent="0.35">
      <c r="A25" s="1">
        <v>65</v>
      </c>
      <c r="B25" s="1"/>
      <c r="C25" s="1"/>
      <c r="D25" s="1"/>
      <c r="E25" s="1"/>
    </row>
    <row r="26" spans="1:5" s="27" customFormat="1" ht="21" x14ac:dyDescent="0.35">
      <c r="A26" s="1">
        <v>50</v>
      </c>
      <c r="B26" s="1"/>
      <c r="C26" s="1"/>
      <c r="D26" s="1"/>
      <c r="E26" s="1"/>
    </row>
  </sheetData>
  <mergeCells count="2">
    <mergeCell ref="A9:B9"/>
    <mergeCell ref="A15:B15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I8" sqref="I8"/>
    </sheetView>
  </sheetViews>
  <sheetFormatPr defaultRowHeight="21" x14ac:dyDescent="0.35"/>
  <cols>
    <col min="1" max="4" width="9.140625" style="1"/>
    <col min="5" max="5" width="44.7109375" style="1" bestFit="1" customWidth="1"/>
    <col min="6" max="16384" width="9.140625" style="1"/>
  </cols>
  <sheetData>
    <row r="1" spans="1:8" x14ac:dyDescent="0.35">
      <c r="A1" s="1" t="s">
        <v>35</v>
      </c>
      <c r="B1" s="1">
        <v>0.03</v>
      </c>
      <c r="E1" s="2" t="s">
        <v>31</v>
      </c>
      <c r="F1" s="3"/>
      <c r="G1" s="4"/>
      <c r="H1" s="4"/>
    </row>
    <row r="2" spans="1:8" x14ac:dyDescent="0.35">
      <c r="A2" s="1" t="s">
        <v>16</v>
      </c>
      <c r="B2" s="1">
        <v>300</v>
      </c>
      <c r="E2" s="5"/>
      <c r="F2" s="3"/>
      <c r="G2" s="4"/>
      <c r="H2" s="4"/>
    </row>
    <row r="3" spans="1:8" x14ac:dyDescent="0.35">
      <c r="A3" s="1" t="s">
        <v>36</v>
      </c>
      <c r="B3" s="1">
        <v>12</v>
      </c>
      <c r="E3" s="56" t="s">
        <v>2</v>
      </c>
      <c r="F3" s="57"/>
      <c r="G3" s="4"/>
      <c r="H3" s="4"/>
    </row>
    <row r="4" spans="1:8" x14ac:dyDescent="0.35">
      <c r="A4" s="1" t="s">
        <v>37</v>
      </c>
      <c r="B4" s="1">
        <f>B3/B2</f>
        <v>0.04</v>
      </c>
      <c r="E4" s="8" t="s">
        <v>5</v>
      </c>
      <c r="F4" s="9">
        <v>300</v>
      </c>
      <c r="G4" s="24"/>
      <c r="H4" s="4"/>
    </row>
    <row r="5" spans="1:8" x14ac:dyDescent="0.35">
      <c r="E5" s="8" t="s">
        <v>28</v>
      </c>
      <c r="F5" s="9">
        <v>12</v>
      </c>
      <c r="G5" s="24"/>
      <c r="H5" s="4"/>
    </row>
    <row r="6" spans="1:8" x14ac:dyDescent="0.35">
      <c r="E6" s="8" t="s">
        <v>6</v>
      </c>
      <c r="F6" s="58">
        <v>0.99</v>
      </c>
      <c r="G6" s="24"/>
      <c r="H6" s="4"/>
    </row>
    <row r="7" spans="1:8" x14ac:dyDescent="0.35">
      <c r="E7" s="11"/>
      <c r="F7" s="59"/>
      <c r="G7" s="24"/>
      <c r="H7" s="4"/>
    </row>
    <row r="8" spans="1:8" x14ac:dyDescent="0.35">
      <c r="E8" s="60" t="s">
        <v>7</v>
      </c>
      <c r="F8" s="60"/>
      <c r="G8" s="24"/>
      <c r="H8" s="4"/>
    </row>
    <row r="9" spans="1:8" x14ac:dyDescent="0.35">
      <c r="E9" s="61" t="s">
        <v>29</v>
      </c>
      <c r="F9" s="61">
        <f>F5/F4</f>
        <v>0.04</v>
      </c>
      <c r="G9" s="24"/>
      <c r="H9" s="4"/>
    </row>
    <row r="10" spans="1:8" x14ac:dyDescent="0.35">
      <c r="E10" s="16" t="s">
        <v>26</v>
      </c>
      <c r="F10" s="61">
        <f>NORMSINV((1-F6)/2)</f>
        <v>-2.5758293035488999</v>
      </c>
      <c r="G10" s="24"/>
      <c r="H10" s="4"/>
    </row>
    <row r="11" spans="1:8" x14ac:dyDescent="0.35">
      <c r="E11" s="61" t="s">
        <v>30</v>
      </c>
      <c r="F11" s="61">
        <f>SQRT(F9*(1-F9)/F4)</f>
        <v>1.131370849898476E-2</v>
      </c>
      <c r="G11" s="24"/>
      <c r="H11" s="4"/>
    </row>
    <row r="12" spans="1:8" x14ac:dyDescent="0.35">
      <c r="E12" s="16" t="s">
        <v>11</v>
      </c>
      <c r="F12" s="61">
        <f>ABS(F10*F11)</f>
        <v>2.9142181883495186E-2</v>
      </c>
      <c r="G12" s="24"/>
      <c r="H12" s="4"/>
    </row>
    <row r="13" spans="1:8" x14ac:dyDescent="0.35">
      <c r="E13" s="18"/>
      <c r="F13" s="62"/>
      <c r="G13" s="24"/>
      <c r="H13" s="4"/>
    </row>
    <row r="14" spans="1:8" x14ac:dyDescent="0.35">
      <c r="E14" s="55" t="s">
        <v>12</v>
      </c>
      <c r="F14" s="55"/>
      <c r="G14" s="24"/>
      <c r="H14" s="4"/>
    </row>
    <row r="15" spans="1:8" x14ac:dyDescent="0.35">
      <c r="E15" s="21" t="s">
        <v>13</v>
      </c>
      <c r="F15" s="21">
        <f>F9-F12</f>
        <v>1.0857818116504814E-2</v>
      </c>
      <c r="G15" s="24"/>
      <c r="H15" s="4"/>
    </row>
    <row r="16" spans="1:8" x14ac:dyDescent="0.35">
      <c r="E16" s="21" t="s">
        <v>14</v>
      </c>
      <c r="F16" s="21">
        <f>F9+F12</f>
        <v>6.9142181883495191E-2</v>
      </c>
      <c r="G16" s="24"/>
      <c r="H16" s="4"/>
    </row>
    <row r="17" spans="5:8" x14ac:dyDescent="0.35">
      <c r="E17" s="23"/>
      <c r="F17" s="11"/>
      <c r="G17" s="24"/>
      <c r="H17" s="4"/>
    </row>
  </sheetData>
  <mergeCells count="2">
    <mergeCell ref="E8:F8"/>
    <mergeCell ref="E14:F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C26"/>
  <sheetViews>
    <sheetView workbookViewId="0">
      <selection activeCell="I23" sqref="I23"/>
    </sheetView>
  </sheetViews>
  <sheetFormatPr defaultRowHeight="12.75" x14ac:dyDescent="0.2"/>
  <cols>
    <col min="1" max="1" width="26" style="4" customWidth="1"/>
    <col min="2" max="2" width="12" style="4" customWidth="1"/>
    <col min="3" max="256" width="9.140625" style="4"/>
    <col min="257" max="257" width="26" style="4" customWidth="1"/>
    <col min="258" max="258" width="12" style="4" customWidth="1"/>
    <col min="259" max="512" width="9.140625" style="4"/>
    <col min="513" max="513" width="26" style="4" customWidth="1"/>
    <col min="514" max="514" width="12" style="4" customWidth="1"/>
    <col min="515" max="768" width="9.140625" style="4"/>
    <col min="769" max="769" width="26" style="4" customWidth="1"/>
    <col min="770" max="770" width="12" style="4" customWidth="1"/>
    <col min="771" max="1024" width="9.140625" style="4"/>
    <col min="1025" max="1025" width="26" style="4" customWidth="1"/>
    <col min="1026" max="1026" width="12" style="4" customWidth="1"/>
    <col min="1027" max="1280" width="9.140625" style="4"/>
    <col min="1281" max="1281" width="26" style="4" customWidth="1"/>
    <col min="1282" max="1282" width="12" style="4" customWidth="1"/>
    <col min="1283" max="1536" width="9.140625" style="4"/>
    <col min="1537" max="1537" width="26" style="4" customWidth="1"/>
    <col min="1538" max="1538" width="12" style="4" customWidth="1"/>
    <col min="1539" max="1792" width="9.140625" style="4"/>
    <col min="1793" max="1793" width="26" style="4" customWidth="1"/>
    <col min="1794" max="1794" width="12" style="4" customWidth="1"/>
    <col min="1795" max="2048" width="9.140625" style="4"/>
    <col min="2049" max="2049" width="26" style="4" customWidth="1"/>
    <col min="2050" max="2050" width="12" style="4" customWidth="1"/>
    <col min="2051" max="2304" width="9.140625" style="4"/>
    <col min="2305" max="2305" width="26" style="4" customWidth="1"/>
    <col min="2306" max="2306" width="12" style="4" customWidth="1"/>
    <col min="2307" max="2560" width="9.140625" style="4"/>
    <col min="2561" max="2561" width="26" style="4" customWidth="1"/>
    <col min="2562" max="2562" width="12" style="4" customWidth="1"/>
    <col min="2563" max="2816" width="9.140625" style="4"/>
    <col min="2817" max="2817" width="26" style="4" customWidth="1"/>
    <col min="2818" max="2818" width="12" style="4" customWidth="1"/>
    <col min="2819" max="3072" width="9.140625" style="4"/>
    <col min="3073" max="3073" width="26" style="4" customWidth="1"/>
    <col min="3074" max="3074" width="12" style="4" customWidth="1"/>
    <col min="3075" max="3328" width="9.140625" style="4"/>
    <col min="3329" max="3329" width="26" style="4" customWidth="1"/>
    <col min="3330" max="3330" width="12" style="4" customWidth="1"/>
    <col min="3331" max="3584" width="9.140625" style="4"/>
    <col min="3585" max="3585" width="26" style="4" customWidth="1"/>
    <col min="3586" max="3586" width="12" style="4" customWidth="1"/>
    <col min="3587" max="3840" width="9.140625" style="4"/>
    <col min="3841" max="3841" width="26" style="4" customWidth="1"/>
    <col min="3842" max="3842" width="12" style="4" customWidth="1"/>
    <col min="3843" max="4096" width="9.140625" style="4"/>
    <col min="4097" max="4097" width="26" style="4" customWidth="1"/>
    <col min="4098" max="4098" width="12" style="4" customWidth="1"/>
    <col min="4099" max="4352" width="9.140625" style="4"/>
    <col min="4353" max="4353" width="26" style="4" customWidth="1"/>
    <col min="4354" max="4354" width="12" style="4" customWidth="1"/>
    <col min="4355" max="4608" width="9.140625" style="4"/>
    <col min="4609" max="4609" width="26" style="4" customWidth="1"/>
    <col min="4610" max="4610" width="12" style="4" customWidth="1"/>
    <col min="4611" max="4864" width="9.140625" style="4"/>
    <col min="4865" max="4865" width="26" style="4" customWidth="1"/>
    <col min="4866" max="4866" width="12" style="4" customWidth="1"/>
    <col min="4867" max="5120" width="9.140625" style="4"/>
    <col min="5121" max="5121" width="26" style="4" customWidth="1"/>
    <col min="5122" max="5122" width="12" style="4" customWidth="1"/>
    <col min="5123" max="5376" width="9.140625" style="4"/>
    <col min="5377" max="5377" width="26" style="4" customWidth="1"/>
    <col min="5378" max="5378" width="12" style="4" customWidth="1"/>
    <col min="5379" max="5632" width="9.140625" style="4"/>
    <col min="5633" max="5633" width="26" style="4" customWidth="1"/>
    <col min="5634" max="5634" width="12" style="4" customWidth="1"/>
    <col min="5635" max="5888" width="9.140625" style="4"/>
    <col min="5889" max="5889" width="26" style="4" customWidth="1"/>
    <col min="5890" max="5890" width="12" style="4" customWidth="1"/>
    <col min="5891" max="6144" width="9.140625" style="4"/>
    <col min="6145" max="6145" width="26" style="4" customWidth="1"/>
    <col min="6146" max="6146" width="12" style="4" customWidth="1"/>
    <col min="6147" max="6400" width="9.140625" style="4"/>
    <col min="6401" max="6401" width="26" style="4" customWidth="1"/>
    <col min="6402" max="6402" width="12" style="4" customWidth="1"/>
    <col min="6403" max="6656" width="9.140625" style="4"/>
    <col min="6657" max="6657" width="26" style="4" customWidth="1"/>
    <col min="6658" max="6658" width="12" style="4" customWidth="1"/>
    <col min="6659" max="6912" width="9.140625" style="4"/>
    <col min="6913" max="6913" width="26" style="4" customWidth="1"/>
    <col min="6914" max="6914" width="12" style="4" customWidth="1"/>
    <col min="6915" max="7168" width="9.140625" style="4"/>
    <col min="7169" max="7169" width="26" style="4" customWidth="1"/>
    <col min="7170" max="7170" width="12" style="4" customWidth="1"/>
    <col min="7171" max="7424" width="9.140625" style="4"/>
    <col min="7425" max="7425" width="26" style="4" customWidth="1"/>
    <col min="7426" max="7426" width="12" style="4" customWidth="1"/>
    <col min="7427" max="7680" width="9.140625" style="4"/>
    <col min="7681" max="7681" width="26" style="4" customWidth="1"/>
    <col min="7682" max="7682" width="12" style="4" customWidth="1"/>
    <col min="7683" max="7936" width="9.140625" style="4"/>
    <col min="7937" max="7937" width="26" style="4" customWidth="1"/>
    <col min="7938" max="7938" width="12" style="4" customWidth="1"/>
    <col min="7939" max="8192" width="9.140625" style="4"/>
    <col min="8193" max="8193" width="26" style="4" customWidth="1"/>
    <col min="8194" max="8194" width="12" style="4" customWidth="1"/>
    <col min="8195" max="8448" width="9.140625" style="4"/>
    <col min="8449" max="8449" width="26" style="4" customWidth="1"/>
    <col min="8450" max="8450" width="12" style="4" customWidth="1"/>
    <col min="8451" max="8704" width="9.140625" style="4"/>
    <col min="8705" max="8705" width="26" style="4" customWidth="1"/>
    <col min="8706" max="8706" width="12" style="4" customWidth="1"/>
    <col min="8707" max="8960" width="9.140625" style="4"/>
    <col min="8961" max="8961" width="26" style="4" customWidth="1"/>
    <col min="8962" max="8962" width="12" style="4" customWidth="1"/>
    <col min="8963" max="9216" width="9.140625" style="4"/>
    <col min="9217" max="9217" width="26" style="4" customWidth="1"/>
    <col min="9218" max="9218" width="12" style="4" customWidth="1"/>
    <col min="9219" max="9472" width="9.140625" style="4"/>
    <col min="9473" max="9473" width="26" style="4" customWidth="1"/>
    <col min="9474" max="9474" width="12" style="4" customWidth="1"/>
    <col min="9475" max="9728" width="9.140625" style="4"/>
    <col min="9729" max="9729" width="26" style="4" customWidth="1"/>
    <col min="9730" max="9730" width="12" style="4" customWidth="1"/>
    <col min="9731" max="9984" width="9.140625" style="4"/>
    <col min="9985" max="9985" width="26" style="4" customWidth="1"/>
    <col min="9986" max="9986" width="12" style="4" customWidth="1"/>
    <col min="9987" max="10240" width="9.140625" style="4"/>
    <col min="10241" max="10241" width="26" style="4" customWidth="1"/>
    <col min="10242" max="10242" width="12" style="4" customWidth="1"/>
    <col min="10243" max="10496" width="9.140625" style="4"/>
    <col min="10497" max="10497" width="26" style="4" customWidth="1"/>
    <col min="10498" max="10498" width="12" style="4" customWidth="1"/>
    <col min="10499" max="10752" width="9.140625" style="4"/>
    <col min="10753" max="10753" width="26" style="4" customWidth="1"/>
    <col min="10754" max="10754" width="12" style="4" customWidth="1"/>
    <col min="10755" max="11008" width="9.140625" style="4"/>
    <col min="11009" max="11009" width="26" style="4" customWidth="1"/>
    <col min="11010" max="11010" width="12" style="4" customWidth="1"/>
    <col min="11011" max="11264" width="9.140625" style="4"/>
    <col min="11265" max="11265" width="26" style="4" customWidth="1"/>
    <col min="11266" max="11266" width="12" style="4" customWidth="1"/>
    <col min="11267" max="11520" width="9.140625" style="4"/>
    <col min="11521" max="11521" width="26" style="4" customWidth="1"/>
    <col min="11522" max="11522" width="12" style="4" customWidth="1"/>
    <col min="11523" max="11776" width="9.140625" style="4"/>
    <col min="11777" max="11777" width="26" style="4" customWidth="1"/>
    <col min="11778" max="11778" width="12" style="4" customWidth="1"/>
    <col min="11779" max="12032" width="9.140625" style="4"/>
    <col min="12033" max="12033" width="26" style="4" customWidth="1"/>
    <col min="12034" max="12034" width="12" style="4" customWidth="1"/>
    <col min="12035" max="12288" width="9.140625" style="4"/>
    <col min="12289" max="12289" width="26" style="4" customWidth="1"/>
    <col min="12290" max="12290" width="12" style="4" customWidth="1"/>
    <col min="12291" max="12544" width="9.140625" style="4"/>
    <col min="12545" max="12545" width="26" style="4" customWidth="1"/>
    <col min="12546" max="12546" width="12" style="4" customWidth="1"/>
    <col min="12547" max="12800" width="9.140625" style="4"/>
    <col min="12801" max="12801" width="26" style="4" customWidth="1"/>
    <col min="12802" max="12802" width="12" style="4" customWidth="1"/>
    <col min="12803" max="13056" width="9.140625" style="4"/>
    <col min="13057" max="13057" width="26" style="4" customWidth="1"/>
    <col min="13058" max="13058" width="12" style="4" customWidth="1"/>
    <col min="13059" max="13312" width="9.140625" style="4"/>
    <col min="13313" max="13313" width="26" style="4" customWidth="1"/>
    <col min="13314" max="13314" width="12" style="4" customWidth="1"/>
    <col min="13315" max="13568" width="9.140625" style="4"/>
    <col min="13569" max="13569" width="26" style="4" customWidth="1"/>
    <col min="13570" max="13570" width="12" style="4" customWidth="1"/>
    <col min="13571" max="13824" width="9.140625" style="4"/>
    <col min="13825" max="13825" width="26" style="4" customWidth="1"/>
    <col min="13826" max="13826" width="12" style="4" customWidth="1"/>
    <col min="13827" max="14080" width="9.140625" style="4"/>
    <col min="14081" max="14081" width="26" style="4" customWidth="1"/>
    <col min="14082" max="14082" width="12" style="4" customWidth="1"/>
    <col min="14083" max="14336" width="9.140625" style="4"/>
    <col min="14337" max="14337" width="26" style="4" customWidth="1"/>
    <col min="14338" max="14338" width="12" style="4" customWidth="1"/>
    <col min="14339" max="14592" width="9.140625" style="4"/>
    <col min="14593" max="14593" width="26" style="4" customWidth="1"/>
    <col min="14594" max="14594" width="12" style="4" customWidth="1"/>
    <col min="14595" max="14848" width="9.140625" style="4"/>
    <col min="14849" max="14849" width="26" style="4" customWidth="1"/>
    <col min="14850" max="14850" width="12" style="4" customWidth="1"/>
    <col min="14851" max="15104" width="9.140625" style="4"/>
    <col min="15105" max="15105" width="26" style="4" customWidth="1"/>
    <col min="15106" max="15106" width="12" style="4" customWidth="1"/>
    <col min="15107" max="15360" width="9.140625" style="4"/>
    <col min="15361" max="15361" width="26" style="4" customWidth="1"/>
    <col min="15362" max="15362" width="12" style="4" customWidth="1"/>
    <col min="15363" max="15616" width="9.140625" style="4"/>
    <col min="15617" max="15617" width="26" style="4" customWidth="1"/>
    <col min="15618" max="15618" width="12" style="4" customWidth="1"/>
    <col min="15619" max="15872" width="9.140625" style="4"/>
    <col min="15873" max="15873" width="26" style="4" customWidth="1"/>
    <col min="15874" max="15874" width="12" style="4" customWidth="1"/>
    <col min="15875" max="16128" width="9.140625" style="4"/>
    <col min="16129" max="16129" width="26" style="4" customWidth="1"/>
    <col min="16130" max="16130" width="12" style="4" customWidth="1"/>
    <col min="16131" max="16384" width="9.140625" style="4"/>
  </cols>
  <sheetData>
    <row r="1" spans="1:2" x14ac:dyDescent="0.2">
      <c r="A1" s="2" t="s">
        <v>1</v>
      </c>
      <c r="B1" s="3"/>
    </row>
    <row r="2" spans="1:2" x14ac:dyDescent="0.2">
      <c r="A2" s="5"/>
      <c r="B2" s="3"/>
    </row>
    <row r="3" spans="1:2" x14ac:dyDescent="0.2">
      <c r="A3" s="6" t="s">
        <v>2</v>
      </c>
      <c r="B3" s="7"/>
    </row>
    <row r="4" spans="1:2" x14ac:dyDescent="0.2">
      <c r="A4" s="8" t="s">
        <v>3</v>
      </c>
      <c r="B4" s="9">
        <v>3.8730000000000002</v>
      </c>
    </row>
    <row r="5" spans="1:2" x14ac:dyDescent="0.2">
      <c r="A5" s="8" t="s">
        <v>4</v>
      </c>
      <c r="B5" s="9">
        <v>12</v>
      </c>
    </row>
    <row r="6" spans="1:2" x14ac:dyDescent="0.2">
      <c r="A6" s="8" t="s">
        <v>5</v>
      </c>
      <c r="B6" s="9">
        <v>60</v>
      </c>
    </row>
    <row r="7" spans="1:2" x14ac:dyDescent="0.2">
      <c r="A7" s="8" t="s">
        <v>6</v>
      </c>
      <c r="B7" s="10">
        <v>0.95</v>
      </c>
    </row>
    <row r="8" spans="1:2" s="13" customFormat="1" x14ac:dyDescent="0.2">
      <c r="A8" s="11"/>
      <c r="B8" s="12"/>
    </row>
    <row r="9" spans="1:2" s="13" customFormat="1" x14ac:dyDescent="0.2">
      <c r="A9" s="14" t="s">
        <v>7</v>
      </c>
      <c r="B9" s="15"/>
    </row>
    <row r="10" spans="1:2" x14ac:dyDescent="0.2">
      <c r="A10" s="16" t="s">
        <v>8</v>
      </c>
      <c r="B10" s="16">
        <f>B4/SQRT(B6)</f>
        <v>0.50000214999537751</v>
      </c>
    </row>
    <row r="11" spans="1:2" x14ac:dyDescent="0.2">
      <c r="A11" s="16" t="s">
        <v>9</v>
      </c>
      <c r="B11" s="16">
        <f>B6-1</f>
        <v>59</v>
      </c>
    </row>
    <row r="12" spans="1:2" x14ac:dyDescent="0.2">
      <c r="A12" s="17" t="s">
        <v>10</v>
      </c>
      <c r="B12" s="16">
        <f>TINV(1-B7,B11)</f>
        <v>2.0009953780882688</v>
      </c>
    </row>
    <row r="13" spans="1:2" x14ac:dyDescent="0.2">
      <c r="A13" s="16" t="s">
        <v>11</v>
      </c>
      <c r="B13" s="16">
        <f>B12*B10</f>
        <v>1.0005019911749478</v>
      </c>
    </row>
    <row r="14" spans="1:2" x14ac:dyDescent="0.2">
      <c r="A14" s="18"/>
      <c r="B14" s="18"/>
    </row>
    <row r="15" spans="1:2" x14ac:dyDescent="0.2">
      <c r="A15" s="19" t="s">
        <v>12</v>
      </c>
      <c r="B15" s="20"/>
    </row>
    <row r="16" spans="1:2" x14ac:dyDescent="0.2">
      <c r="A16" s="21" t="s">
        <v>13</v>
      </c>
      <c r="B16" s="22">
        <f>B5-B13</f>
        <v>10.999498008825052</v>
      </c>
    </row>
    <row r="17" spans="1:3" x14ac:dyDescent="0.2">
      <c r="A17" s="21" t="s">
        <v>14</v>
      </c>
      <c r="B17" s="22">
        <f>B5+B13</f>
        <v>13.000501991174948</v>
      </c>
    </row>
    <row r="18" spans="1:3" x14ac:dyDescent="0.2">
      <c r="A18" s="23"/>
      <c r="B18" s="23"/>
    </row>
    <row r="19" spans="1:3" x14ac:dyDescent="0.2">
      <c r="A19" s="23"/>
      <c r="B19" s="23"/>
    </row>
    <row r="21" spans="1:3" ht="21" x14ac:dyDescent="0.35">
      <c r="A21" s="1" t="s">
        <v>16</v>
      </c>
      <c r="B21" s="1">
        <v>60</v>
      </c>
      <c r="C21" s="1"/>
    </row>
    <row r="22" spans="1:3" ht="21" x14ac:dyDescent="0.35">
      <c r="A22" s="1" t="s">
        <v>18</v>
      </c>
      <c r="B22" s="1">
        <v>12</v>
      </c>
      <c r="C22" s="1"/>
    </row>
    <row r="23" spans="1:3" ht="21" x14ac:dyDescent="0.35">
      <c r="A23" s="1" t="s">
        <v>19</v>
      </c>
      <c r="B23" s="1">
        <v>15</v>
      </c>
      <c r="C23" s="1">
        <f>SQRT(B23)</f>
        <v>3.872983346207417</v>
      </c>
    </row>
    <row r="24" spans="1:3" ht="21" x14ac:dyDescent="0.35">
      <c r="A24" s="1"/>
      <c r="B24" s="47">
        <v>0.95</v>
      </c>
      <c r="C24" s="1"/>
    </row>
    <row r="26" spans="1:3" x14ac:dyDescent="0.2">
      <c r="B26" s="24"/>
    </row>
  </sheetData>
  <mergeCells count="2">
    <mergeCell ref="A9:B9"/>
    <mergeCell ref="A15:B15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26"/>
  <sheetViews>
    <sheetView workbookViewId="0">
      <selection activeCell="B26" sqref="B26"/>
    </sheetView>
  </sheetViews>
  <sheetFormatPr defaultRowHeight="12.75" x14ac:dyDescent="0.2"/>
  <cols>
    <col min="1" max="1" width="26" style="4" customWidth="1"/>
    <col min="2" max="2" width="12" style="4" customWidth="1"/>
    <col min="3" max="3" width="9.140625" style="4"/>
    <col min="4" max="4" width="40" style="4" bestFit="1" customWidth="1"/>
    <col min="5" max="5" width="12" style="4" bestFit="1" customWidth="1"/>
    <col min="6" max="6" width="9.140625" style="4"/>
    <col min="7" max="7" width="40" style="4" bestFit="1" customWidth="1"/>
    <col min="8" max="256" width="9.140625" style="4"/>
    <col min="257" max="257" width="26" style="4" customWidth="1"/>
    <col min="258" max="258" width="12" style="4" customWidth="1"/>
    <col min="259" max="512" width="9.140625" style="4"/>
    <col min="513" max="513" width="26" style="4" customWidth="1"/>
    <col min="514" max="514" width="12" style="4" customWidth="1"/>
    <col min="515" max="768" width="9.140625" style="4"/>
    <col min="769" max="769" width="26" style="4" customWidth="1"/>
    <col min="770" max="770" width="12" style="4" customWidth="1"/>
    <col min="771" max="1024" width="9.140625" style="4"/>
    <col min="1025" max="1025" width="26" style="4" customWidth="1"/>
    <col min="1026" max="1026" width="12" style="4" customWidth="1"/>
    <col min="1027" max="1280" width="9.140625" style="4"/>
    <col min="1281" max="1281" width="26" style="4" customWidth="1"/>
    <col min="1282" max="1282" width="12" style="4" customWidth="1"/>
    <col min="1283" max="1536" width="9.140625" style="4"/>
    <col min="1537" max="1537" width="26" style="4" customWidth="1"/>
    <col min="1538" max="1538" width="12" style="4" customWidth="1"/>
    <col min="1539" max="1792" width="9.140625" style="4"/>
    <col min="1793" max="1793" width="26" style="4" customWidth="1"/>
    <col min="1794" max="1794" width="12" style="4" customWidth="1"/>
    <col min="1795" max="2048" width="9.140625" style="4"/>
    <col min="2049" max="2049" width="26" style="4" customWidth="1"/>
    <col min="2050" max="2050" width="12" style="4" customWidth="1"/>
    <col min="2051" max="2304" width="9.140625" style="4"/>
    <col min="2305" max="2305" width="26" style="4" customWidth="1"/>
    <col min="2306" max="2306" width="12" style="4" customWidth="1"/>
    <col min="2307" max="2560" width="9.140625" style="4"/>
    <col min="2561" max="2561" width="26" style="4" customWidth="1"/>
    <col min="2562" max="2562" width="12" style="4" customWidth="1"/>
    <col min="2563" max="2816" width="9.140625" style="4"/>
    <col min="2817" max="2817" width="26" style="4" customWidth="1"/>
    <col min="2818" max="2818" width="12" style="4" customWidth="1"/>
    <col min="2819" max="3072" width="9.140625" style="4"/>
    <col min="3073" max="3073" width="26" style="4" customWidth="1"/>
    <col min="3074" max="3074" width="12" style="4" customWidth="1"/>
    <col min="3075" max="3328" width="9.140625" style="4"/>
    <col min="3329" max="3329" width="26" style="4" customWidth="1"/>
    <col min="3330" max="3330" width="12" style="4" customWidth="1"/>
    <col min="3331" max="3584" width="9.140625" style="4"/>
    <col min="3585" max="3585" width="26" style="4" customWidth="1"/>
    <col min="3586" max="3586" width="12" style="4" customWidth="1"/>
    <col min="3587" max="3840" width="9.140625" style="4"/>
    <col min="3841" max="3841" width="26" style="4" customWidth="1"/>
    <col min="3842" max="3842" width="12" style="4" customWidth="1"/>
    <col min="3843" max="4096" width="9.140625" style="4"/>
    <col min="4097" max="4097" width="26" style="4" customWidth="1"/>
    <col min="4098" max="4098" width="12" style="4" customWidth="1"/>
    <col min="4099" max="4352" width="9.140625" style="4"/>
    <col min="4353" max="4353" width="26" style="4" customWidth="1"/>
    <col min="4354" max="4354" width="12" style="4" customWidth="1"/>
    <col min="4355" max="4608" width="9.140625" style="4"/>
    <col min="4609" max="4609" width="26" style="4" customWidth="1"/>
    <col min="4610" max="4610" width="12" style="4" customWidth="1"/>
    <col min="4611" max="4864" width="9.140625" style="4"/>
    <col min="4865" max="4865" width="26" style="4" customWidth="1"/>
    <col min="4866" max="4866" width="12" style="4" customWidth="1"/>
    <col min="4867" max="5120" width="9.140625" style="4"/>
    <col min="5121" max="5121" width="26" style="4" customWidth="1"/>
    <col min="5122" max="5122" width="12" style="4" customWidth="1"/>
    <col min="5123" max="5376" width="9.140625" style="4"/>
    <col min="5377" max="5377" width="26" style="4" customWidth="1"/>
    <col min="5378" max="5378" width="12" style="4" customWidth="1"/>
    <col min="5379" max="5632" width="9.140625" style="4"/>
    <col min="5633" max="5633" width="26" style="4" customWidth="1"/>
    <col min="5634" max="5634" width="12" style="4" customWidth="1"/>
    <col min="5635" max="5888" width="9.140625" style="4"/>
    <col min="5889" max="5889" width="26" style="4" customWidth="1"/>
    <col min="5890" max="5890" width="12" style="4" customWidth="1"/>
    <col min="5891" max="6144" width="9.140625" style="4"/>
    <col min="6145" max="6145" width="26" style="4" customWidth="1"/>
    <col min="6146" max="6146" width="12" style="4" customWidth="1"/>
    <col min="6147" max="6400" width="9.140625" style="4"/>
    <col min="6401" max="6401" width="26" style="4" customWidth="1"/>
    <col min="6402" max="6402" width="12" style="4" customWidth="1"/>
    <col min="6403" max="6656" width="9.140625" style="4"/>
    <col min="6657" max="6657" width="26" style="4" customWidth="1"/>
    <col min="6658" max="6658" width="12" style="4" customWidth="1"/>
    <col min="6659" max="6912" width="9.140625" style="4"/>
    <col min="6913" max="6913" width="26" style="4" customWidth="1"/>
    <col min="6914" max="6914" width="12" style="4" customWidth="1"/>
    <col min="6915" max="7168" width="9.140625" style="4"/>
    <col min="7169" max="7169" width="26" style="4" customWidth="1"/>
    <col min="7170" max="7170" width="12" style="4" customWidth="1"/>
    <col min="7171" max="7424" width="9.140625" style="4"/>
    <col min="7425" max="7425" width="26" style="4" customWidth="1"/>
    <col min="7426" max="7426" width="12" style="4" customWidth="1"/>
    <col min="7427" max="7680" width="9.140625" style="4"/>
    <col min="7681" max="7681" width="26" style="4" customWidth="1"/>
    <col min="7682" max="7682" width="12" style="4" customWidth="1"/>
    <col min="7683" max="7936" width="9.140625" style="4"/>
    <col min="7937" max="7937" width="26" style="4" customWidth="1"/>
    <col min="7938" max="7938" width="12" style="4" customWidth="1"/>
    <col min="7939" max="8192" width="9.140625" style="4"/>
    <col min="8193" max="8193" width="26" style="4" customWidth="1"/>
    <col min="8194" max="8194" width="12" style="4" customWidth="1"/>
    <col min="8195" max="8448" width="9.140625" style="4"/>
    <col min="8449" max="8449" width="26" style="4" customWidth="1"/>
    <col min="8450" max="8450" width="12" style="4" customWidth="1"/>
    <col min="8451" max="8704" width="9.140625" style="4"/>
    <col min="8705" max="8705" width="26" style="4" customWidth="1"/>
    <col min="8706" max="8706" width="12" style="4" customWidth="1"/>
    <col min="8707" max="8960" width="9.140625" style="4"/>
    <col min="8961" max="8961" width="26" style="4" customWidth="1"/>
    <col min="8962" max="8962" width="12" style="4" customWidth="1"/>
    <col min="8963" max="9216" width="9.140625" style="4"/>
    <col min="9217" max="9217" width="26" style="4" customWidth="1"/>
    <col min="9218" max="9218" width="12" style="4" customWidth="1"/>
    <col min="9219" max="9472" width="9.140625" style="4"/>
    <col min="9473" max="9473" width="26" style="4" customWidth="1"/>
    <col min="9474" max="9474" width="12" style="4" customWidth="1"/>
    <col min="9475" max="9728" width="9.140625" style="4"/>
    <col min="9729" max="9729" width="26" style="4" customWidth="1"/>
    <col min="9730" max="9730" width="12" style="4" customWidth="1"/>
    <col min="9731" max="9984" width="9.140625" style="4"/>
    <col min="9985" max="9985" width="26" style="4" customWidth="1"/>
    <col min="9986" max="9986" width="12" style="4" customWidth="1"/>
    <col min="9987" max="10240" width="9.140625" style="4"/>
    <col min="10241" max="10241" width="26" style="4" customWidth="1"/>
    <col min="10242" max="10242" width="12" style="4" customWidth="1"/>
    <col min="10243" max="10496" width="9.140625" style="4"/>
    <col min="10497" max="10497" width="26" style="4" customWidth="1"/>
    <col min="10498" max="10498" width="12" style="4" customWidth="1"/>
    <col min="10499" max="10752" width="9.140625" style="4"/>
    <col min="10753" max="10753" width="26" style="4" customWidth="1"/>
    <col min="10754" max="10754" width="12" style="4" customWidth="1"/>
    <col min="10755" max="11008" width="9.140625" style="4"/>
    <col min="11009" max="11009" width="26" style="4" customWidth="1"/>
    <col min="11010" max="11010" width="12" style="4" customWidth="1"/>
    <col min="11011" max="11264" width="9.140625" style="4"/>
    <col min="11265" max="11265" width="26" style="4" customWidth="1"/>
    <col min="11266" max="11266" width="12" style="4" customWidth="1"/>
    <col min="11267" max="11520" width="9.140625" style="4"/>
    <col min="11521" max="11521" width="26" style="4" customWidth="1"/>
    <col min="11522" max="11522" width="12" style="4" customWidth="1"/>
    <col min="11523" max="11776" width="9.140625" style="4"/>
    <col min="11777" max="11777" width="26" style="4" customWidth="1"/>
    <col min="11778" max="11778" width="12" style="4" customWidth="1"/>
    <col min="11779" max="12032" width="9.140625" style="4"/>
    <col min="12033" max="12033" width="26" style="4" customWidth="1"/>
    <col min="12034" max="12034" width="12" style="4" customWidth="1"/>
    <col min="12035" max="12288" width="9.140625" style="4"/>
    <col min="12289" max="12289" width="26" style="4" customWidth="1"/>
    <col min="12290" max="12290" width="12" style="4" customWidth="1"/>
    <col min="12291" max="12544" width="9.140625" style="4"/>
    <col min="12545" max="12545" width="26" style="4" customWidth="1"/>
    <col min="12546" max="12546" width="12" style="4" customWidth="1"/>
    <col min="12547" max="12800" width="9.140625" style="4"/>
    <col min="12801" max="12801" width="26" style="4" customWidth="1"/>
    <col min="12802" max="12802" width="12" style="4" customWidth="1"/>
    <col min="12803" max="13056" width="9.140625" style="4"/>
    <col min="13057" max="13057" width="26" style="4" customWidth="1"/>
    <col min="13058" max="13058" width="12" style="4" customWidth="1"/>
    <col min="13059" max="13312" width="9.140625" style="4"/>
    <col min="13313" max="13313" width="26" style="4" customWidth="1"/>
    <col min="13314" max="13314" width="12" style="4" customWidth="1"/>
    <col min="13315" max="13568" width="9.140625" style="4"/>
    <col min="13569" max="13569" width="26" style="4" customWidth="1"/>
    <col min="13570" max="13570" width="12" style="4" customWidth="1"/>
    <col min="13571" max="13824" width="9.140625" style="4"/>
    <col min="13825" max="13825" width="26" style="4" customWidth="1"/>
    <col min="13826" max="13826" width="12" style="4" customWidth="1"/>
    <col min="13827" max="14080" width="9.140625" style="4"/>
    <col min="14081" max="14081" width="26" style="4" customWidth="1"/>
    <col min="14082" max="14082" width="12" style="4" customWidth="1"/>
    <col min="14083" max="14336" width="9.140625" style="4"/>
    <col min="14337" max="14337" width="26" style="4" customWidth="1"/>
    <col min="14338" max="14338" width="12" style="4" customWidth="1"/>
    <col min="14339" max="14592" width="9.140625" style="4"/>
    <col min="14593" max="14593" width="26" style="4" customWidth="1"/>
    <col min="14594" max="14594" width="12" style="4" customWidth="1"/>
    <col min="14595" max="14848" width="9.140625" style="4"/>
    <col min="14849" max="14849" width="26" style="4" customWidth="1"/>
    <col min="14850" max="14850" width="12" style="4" customWidth="1"/>
    <col min="14851" max="15104" width="9.140625" style="4"/>
    <col min="15105" max="15105" width="26" style="4" customWidth="1"/>
    <col min="15106" max="15106" width="12" style="4" customWidth="1"/>
    <col min="15107" max="15360" width="9.140625" style="4"/>
    <col min="15361" max="15361" width="26" style="4" customWidth="1"/>
    <col min="15362" max="15362" width="12" style="4" customWidth="1"/>
    <col min="15363" max="15616" width="9.140625" style="4"/>
    <col min="15617" max="15617" width="26" style="4" customWidth="1"/>
    <col min="15618" max="15618" width="12" style="4" customWidth="1"/>
    <col min="15619" max="15872" width="9.140625" style="4"/>
    <col min="15873" max="15873" width="26" style="4" customWidth="1"/>
    <col min="15874" max="15874" width="12" style="4" customWidth="1"/>
    <col min="15875" max="16128" width="9.140625" style="4"/>
    <col min="16129" max="16129" width="26" style="4" customWidth="1"/>
    <col min="16130" max="16130" width="12" style="4" customWidth="1"/>
    <col min="16131" max="16384" width="9.140625" style="4"/>
  </cols>
  <sheetData>
    <row r="1" spans="1:8" x14ac:dyDescent="0.2">
      <c r="A1" s="2" t="s">
        <v>1</v>
      </c>
      <c r="B1" s="3"/>
      <c r="D1" s="2" t="s">
        <v>1</v>
      </c>
      <c r="E1" s="3"/>
      <c r="G1" s="2" t="s">
        <v>1</v>
      </c>
      <c r="H1" s="3"/>
    </row>
    <row r="2" spans="1:8" x14ac:dyDescent="0.2">
      <c r="A2" s="5"/>
      <c r="B2" s="3"/>
      <c r="D2" s="5"/>
      <c r="E2" s="3"/>
      <c r="G2" s="5"/>
      <c r="H2" s="3"/>
    </row>
    <row r="3" spans="1:8" x14ac:dyDescent="0.2">
      <c r="A3" s="6" t="s">
        <v>2</v>
      </c>
      <c r="B3" s="7"/>
      <c r="D3" s="6" t="s">
        <v>2</v>
      </c>
      <c r="E3" s="7"/>
      <c r="G3" s="6" t="s">
        <v>2</v>
      </c>
      <c r="H3" s="7"/>
    </row>
    <row r="4" spans="1:8" x14ac:dyDescent="0.2">
      <c r="A4" s="8" t="s">
        <v>3</v>
      </c>
      <c r="B4" s="9">
        <v>2.121</v>
      </c>
      <c r="D4" s="8" t="s">
        <v>3</v>
      </c>
      <c r="E4" s="9">
        <v>2.121</v>
      </c>
      <c r="G4" s="8" t="s">
        <v>3</v>
      </c>
      <c r="H4" s="9">
        <v>2.121</v>
      </c>
    </row>
    <row r="5" spans="1:8" x14ac:dyDescent="0.2">
      <c r="A5" s="8" t="s">
        <v>4</v>
      </c>
      <c r="B5" s="9">
        <v>4.7</v>
      </c>
      <c r="D5" s="8" t="s">
        <v>4</v>
      </c>
      <c r="E5" s="9">
        <v>4.7</v>
      </c>
      <c r="G5" s="8" t="s">
        <v>4</v>
      </c>
      <c r="H5" s="9">
        <v>4.7</v>
      </c>
    </row>
    <row r="6" spans="1:8" x14ac:dyDescent="0.2">
      <c r="A6" s="8" t="s">
        <v>5</v>
      </c>
      <c r="B6" s="9">
        <v>1200</v>
      </c>
      <c r="D6" s="8" t="s">
        <v>5</v>
      </c>
      <c r="E6" s="9">
        <v>1200</v>
      </c>
      <c r="G6" s="8" t="s">
        <v>5</v>
      </c>
      <c r="H6" s="9">
        <v>1200</v>
      </c>
    </row>
    <row r="7" spans="1:8" x14ac:dyDescent="0.2">
      <c r="A7" s="8" t="s">
        <v>6</v>
      </c>
      <c r="B7" s="10">
        <v>0.9</v>
      </c>
      <c r="D7" s="8" t="s">
        <v>6</v>
      </c>
      <c r="E7" s="10">
        <v>0.95</v>
      </c>
      <c r="G7" s="8" t="s">
        <v>6</v>
      </c>
      <c r="H7" s="10">
        <v>0.99</v>
      </c>
    </row>
    <row r="8" spans="1:8" s="13" customFormat="1" x14ac:dyDescent="0.2">
      <c r="A8" s="11"/>
      <c r="B8" s="12"/>
      <c r="D8" s="11"/>
      <c r="E8" s="12"/>
      <c r="G8" s="11"/>
      <c r="H8" s="12"/>
    </row>
    <row r="9" spans="1:8" s="13" customFormat="1" x14ac:dyDescent="0.2">
      <c r="A9" s="14" t="s">
        <v>7</v>
      </c>
      <c r="B9" s="15"/>
      <c r="D9" s="14" t="s">
        <v>7</v>
      </c>
      <c r="E9" s="15"/>
      <c r="G9" s="14" t="s">
        <v>7</v>
      </c>
      <c r="H9" s="15"/>
    </row>
    <row r="10" spans="1:8" x14ac:dyDescent="0.2">
      <c r="A10" s="16" t="s">
        <v>8</v>
      </c>
      <c r="B10" s="16">
        <f>B4/SQRT(B6)</f>
        <v>6.1227996047559803E-2</v>
      </c>
      <c r="D10" s="16" t="s">
        <v>8</v>
      </c>
      <c r="E10" s="16">
        <f>E4/SQRT(E6)</f>
        <v>6.1227996047559803E-2</v>
      </c>
      <c r="G10" s="16" t="s">
        <v>8</v>
      </c>
      <c r="H10" s="16">
        <f>H4/SQRT(H6)</f>
        <v>6.1227996047559803E-2</v>
      </c>
    </row>
    <row r="11" spans="1:8" x14ac:dyDescent="0.2">
      <c r="A11" s="16" t="s">
        <v>9</v>
      </c>
      <c r="B11" s="16">
        <f>B6-1</f>
        <v>1199</v>
      </c>
      <c r="D11" s="16" t="s">
        <v>9</v>
      </c>
      <c r="E11" s="16">
        <f>E6-1</f>
        <v>1199</v>
      </c>
      <c r="G11" s="16" t="s">
        <v>9</v>
      </c>
      <c r="H11" s="16">
        <f>H6-1</f>
        <v>1199</v>
      </c>
    </row>
    <row r="12" spans="1:8" x14ac:dyDescent="0.2">
      <c r="A12" s="17" t="s">
        <v>10</v>
      </c>
      <c r="B12" s="16">
        <f>TINV(1-B7,B11)</f>
        <v>1.6461254820983102</v>
      </c>
      <c r="D12" s="17" t="s">
        <v>10</v>
      </c>
      <c r="E12" s="16">
        <f>TINV(1-E7,E11)</f>
        <v>1.961944490839439</v>
      </c>
      <c r="G12" s="17" t="s">
        <v>10</v>
      </c>
      <c r="H12" s="16">
        <f>TINV(1-H7,H11)</f>
        <v>2.5799359962055712</v>
      </c>
    </row>
    <row r="13" spans="1:8" x14ac:dyDescent="0.2">
      <c r="A13" s="16" t="s">
        <v>11</v>
      </c>
      <c r="B13" s="16">
        <f>B12*B10</f>
        <v>0.10078896451170281</v>
      </c>
      <c r="D13" s="16" t="s">
        <v>11</v>
      </c>
      <c r="E13" s="16">
        <f>E12*E10</f>
        <v>0.12012592953064891</v>
      </c>
      <c r="G13" s="16" t="s">
        <v>11</v>
      </c>
      <c r="H13" s="16">
        <f>H12*H10</f>
        <v>0.15796431097863198</v>
      </c>
    </row>
    <row r="14" spans="1:8" x14ac:dyDescent="0.2">
      <c r="A14" s="18"/>
      <c r="B14" s="18"/>
      <c r="D14" s="18"/>
      <c r="E14" s="18"/>
      <c r="G14" s="18"/>
      <c r="H14" s="18"/>
    </row>
    <row r="15" spans="1:8" x14ac:dyDescent="0.2">
      <c r="A15" s="19" t="s">
        <v>12</v>
      </c>
      <c r="B15" s="20"/>
      <c r="D15" s="19" t="s">
        <v>12</v>
      </c>
      <c r="E15" s="20"/>
      <c r="G15" s="19" t="s">
        <v>12</v>
      </c>
      <c r="H15" s="20"/>
    </row>
    <row r="16" spans="1:8" x14ac:dyDescent="0.2">
      <c r="A16" s="21" t="s">
        <v>13</v>
      </c>
      <c r="B16" s="22">
        <f>B5-B13</f>
        <v>4.5992110354882971</v>
      </c>
      <c r="D16" s="21" t="s">
        <v>13</v>
      </c>
      <c r="E16" s="22">
        <f>E5-E13</f>
        <v>4.5798740704693515</v>
      </c>
      <c r="G16" s="21" t="s">
        <v>13</v>
      </c>
      <c r="H16" s="22">
        <f>H5-H13</f>
        <v>4.5420356890213682</v>
      </c>
    </row>
    <row r="17" spans="1:8" x14ac:dyDescent="0.2">
      <c r="A17" s="21" t="s">
        <v>14</v>
      </c>
      <c r="B17" s="22">
        <f>B5+B13</f>
        <v>4.8007889645117032</v>
      </c>
      <c r="D17" s="21" t="s">
        <v>14</v>
      </c>
      <c r="E17" s="22">
        <f>E5+E13</f>
        <v>4.8201259295306489</v>
      </c>
      <c r="G17" s="21" t="s">
        <v>14</v>
      </c>
      <c r="H17" s="22">
        <f>H5+H13</f>
        <v>4.8579643109786321</v>
      </c>
    </row>
    <row r="18" spans="1:8" x14ac:dyDescent="0.2">
      <c r="A18" s="23"/>
      <c r="B18" s="23"/>
      <c r="D18" s="23"/>
      <c r="E18" s="23"/>
      <c r="G18" s="23"/>
      <c r="H18" s="23"/>
    </row>
    <row r="19" spans="1:8" x14ac:dyDescent="0.2">
      <c r="A19" s="23"/>
      <c r="B19" s="23"/>
      <c r="G19" s="23"/>
      <c r="H19" s="23"/>
    </row>
    <row r="21" spans="1:8" ht="21" x14ac:dyDescent="0.35">
      <c r="A21" s="1" t="s">
        <v>20</v>
      </c>
      <c r="B21" s="1">
        <v>1200</v>
      </c>
      <c r="C21" s="1"/>
      <c r="D21" s="1"/>
    </row>
    <row r="22" spans="1:8" ht="21" x14ac:dyDescent="0.35">
      <c r="A22" s="1" t="s">
        <v>21</v>
      </c>
      <c r="B22" s="1">
        <v>4.7</v>
      </c>
      <c r="C22" s="1"/>
      <c r="D22" s="49"/>
    </row>
    <row r="23" spans="1:8" ht="21" x14ac:dyDescent="0.35">
      <c r="A23" s="1" t="s">
        <v>19</v>
      </c>
      <c r="B23" s="1">
        <v>4.5</v>
      </c>
      <c r="C23" s="48" t="s">
        <v>22</v>
      </c>
      <c r="D23" s="49">
        <f>SQRT(B23)</f>
        <v>2.1213203435596424</v>
      </c>
    </row>
    <row r="24" spans="1:8" ht="21" x14ac:dyDescent="0.35">
      <c r="A24" s="1"/>
      <c r="B24" s="1">
        <v>0.9</v>
      </c>
      <c r="C24" s="1">
        <v>0.95</v>
      </c>
      <c r="D24" s="49">
        <v>0.99</v>
      </c>
    </row>
    <row r="26" spans="1:8" x14ac:dyDescent="0.2">
      <c r="B26" s="24"/>
    </row>
  </sheetData>
  <mergeCells count="6">
    <mergeCell ref="A9:B9"/>
    <mergeCell ref="A15:B15"/>
    <mergeCell ref="D9:E9"/>
    <mergeCell ref="D15:E15"/>
    <mergeCell ref="G9:H9"/>
    <mergeCell ref="G15:H15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8" sqref="C8"/>
    </sheetView>
  </sheetViews>
  <sheetFormatPr defaultRowHeight="21" x14ac:dyDescent="0.35"/>
  <cols>
    <col min="1" max="1" width="12.42578125" style="1" bestFit="1" customWidth="1"/>
    <col min="2" max="4" width="9.140625" style="1"/>
    <col min="5" max="5" width="40" style="1" bestFit="1" customWidth="1"/>
    <col min="6" max="6" width="12" style="1" bestFit="1" customWidth="1"/>
    <col min="7" max="16384" width="9.140625" style="1"/>
  </cols>
  <sheetData>
    <row r="1" spans="1:6" x14ac:dyDescent="0.35">
      <c r="A1" s="1" t="s">
        <v>20</v>
      </c>
      <c r="B1" s="1">
        <v>20</v>
      </c>
      <c r="E1" s="2" t="s">
        <v>1</v>
      </c>
      <c r="F1" s="3"/>
    </row>
    <row r="2" spans="1:6" x14ac:dyDescent="0.35">
      <c r="A2" s="1" t="s">
        <v>21</v>
      </c>
      <c r="B2" s="1">
        <v>820</v>
      </c>
      <c r="E2" s="5"/>
      <c r="F2" s="3"/>
    </row>
    <row r="3" spans="1:6" x14ac:dyDescent="0.35">
      <c r="A3" s="49" t="s">
        <v>23</v>
      </c>
      <c r="B3" s="1">
        <v>156</v>
      </c>
      <c r="E3" s="6" t="s">
        <v>2</v>
      </c>
      <c r="F3" s="7"/>
    </row>
    <row r="4" spans="1:6" x14ac:dyDescent="0.35">
      <c r="B4" s="1">
        <v>95</v>
      </c>
      <c r="E4" s="8" t="s">
        <v>3</v>
      </c>
      <c r="F4" s="9">
        <v>156</v>
      </c>
    </row>
    <row r="5" spans="1:6" x14ac:dyDescent="0.35">
      <c r="E5" s="8" t="s">
        <v>4</v>
      </c>
      <c r="F5" s="9">
        <v>820</v>
      </c>
    </row>
    <row r="6" spans="1:6" x14ac:dyDescent="0.35">
      <c r="E6" s="8" t="s">
        <v>5</v>
      </c>
      <c r="F6" s="9">
        <v>20</v>
      </c>
    </row>
    <row r="7" spans="1:6" x14ac:dyDescent="0.35">
      <c r="E7" s="8" t="s">
        <v>6</v>
      </c>
      <c r="F7" s="10">
        <v>0.95</v>
      </c>
    </row>
    <row r="8" spans="1:6" x14ac:dyDescent="0.35">
      <c r="E8" s="11"/>
      <c r="F8" s="12"/>
    </row>
    <row r="9" spans="1:6" x14ac:dyDescent="0.35">
      <c r="E9" s="14" t="s">
        <v>7</v>
      </c>
      <c r="F9" s="15"/>
    </row>
    <row r="10" spans="1:6" x14ac:dyDescent="0.35">
      <c r="E10" s="16" t="s">
        <v>8</v>
      </c>
      <c r="F10" s="16">
        <f>F4/SQRT(F6)</f>
        <v>34.882660448996717</v>
      </c>
    </row>
    <row r="11" spans="1:6" x14ac:dyDescent="0.35">
      <c r="E11" s="16" t="s">
        <v>9</v>
      </c>
      <c r="F11" s="16">
        <f>F6-1</f>
        <v>19</v>
      </c>
    </row>
    <row r="12" spans="1:6" x14ac:dyDescent="0.35">
      <c r="E12" s="17" t="s">
        <v>10</v>
      </c>
      <c r="F12" s="16">
        <f>TINV(1-F7,F11)</f>
        <v>2.0930240544083087</v>
      </c>
    </row>
    <row r="13" spans="1:6" x14ac:dyDescent="0.35">
      <c r="E13" s="16" t="s">
        <v>11</v>
      </c>
      <c r="F13" s="16">
        <f>F12*F10</f>
        <v>73.01024740150747</v>
      </c>
    </row>
    <row r="14" spans="1:6" x14ac:dyDescent="0.35">
      <c r="E14" s="18"/>
      <c r="F14" s="18"/>
    </row>
    <row r="15" spans="1:6" x14ac:dyDescent="0.35">
      <c r="E15" s="19" t="s">
        <v>12</v>
      </c>
      <c r="F15" s="20"/>
    </row>
    <row r="16" spans="1:6" x14ac:dyDescent="0.35">
      <c r="E16" s="21" t="s">
        <v>13</v>
      </c>
      <c r="F16" s="22">
        <f>F5-F13</f>
        <v>746.98975259849249</v>
      </c>
    </row>
    <row r="17" spans="5:6" x14ac:dyDescent="0.35">
      <c r="E17" s="21" t="s">
        <v>14</v>
      </c>
      <c r="F17" s="22">
        <f>F5+F13</f>
        <v>893.01024740150751</v>
      </c>
    </row>
    <row r="18" spans="5:6" x14ac:dyDescent="0.35">
      <c r="E18" s="23"/>
      <c r="F18" s="23"/>
    </row>
    <row r="19" spans="5:6" x14ac:dyDescent="0.35">
      <c r="E19" s="23"/>
      <c r="F19" s="23"/>
    </row>
  </sheetData>
  <mergeCells count="2">
    <mergeCell ref="E9:F9"/>
    <mergeCell ref="E15:F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7" sqref="C7"/>
    </sheetView>
  </sheetViews>
  <sheetFormatPr defaultRowHeight="21" x14ac:dyDescent="0.35"/>
  <cols>
    <col min="1" max="1" width="16.42578125" style="1" bestFit="1" customWidth="1"/>
    <col min="2" max="2" width="9.28515625" style="1" bestFit="1" customWidth="1"/>
    <col min="3" max="3" width="9.140625" style="1"/>
    <col min="4" max="4" width="14" style="1" bestFit="1" customWidth="1"/>
    <col min="5" max="5" width="9.140625" style="1"/>
    <col min="6" max="6" width="40" style="1" bestFit="1" customWidth="1"/>
    <col min="7" max="16384" width="9.140625" style="1"/>
  </cols>
  <sheetData>
    <row r="1" spans="1:8" x14ac:dyDescent="0.35">
      <c r="A1" s="1" t="s">
        <v>24</v>
      </c>
      <c r="B1" s="1">
        <v>4000</v>
      </c>
      <c r="F1" s="2" t="s">
        <v>1</v>
      </c>
      <c r="G1" s="3"/>
      <c r="H1" s="4"/>
    </row>
    <row r="2" spans="1:8" x14ac:dyDescent="0.35">
      <c r="A2" s="1" t="s">
        <v>16</v>
      </c>
      <c r="B2" s="1">
        <v>15</v>
      </c>
      <c r="F2" s="5"/>
      <c r="G2" s="3"/>
      <c r="H2" s="4"/>
    </row>
    <row r="3" spans="1:8" x14ac:dyDescent="0.35">
      <c r="A3" s="1" t="s">
        <v>17</v>
      </c>
      <c r="B3" s="1">
        <v>37500</v>
      </c>
      <c r="F3" s="50" t="s">
        <v>2</v>
      </c>
      <c r="G3" s="51"/>
      <c r="H3" s="4"/>
    </row>
    <row r="4" spans="1:8" x14ac:dyDescent="0.35">
      <c r="B4" s="1">
        <v>95</v>
      </c>
      <c r="F4" s="8" t="s">
        <v>25</v>
      </c>
      <c r="G4" s="9">
        <v>4000</v>
      </c>
      <c r="H4" s="4"/>
    </row>
    <row r="5" spans="1:8" x14ac:dyDescent="0.35">
      <c r="F5" s="8" t="s">
        <v>4</v>
      </c>
      <c r="G5" s="9">
        <v>37500</v>
      </c>
      <c r="H5" s="4"/>
    </row>
    <row r="6" spans="1:8" x14ac:dyDescent="0.35">
      <c r="F6" s="8" t="s">
        <v>5</v>
      </c>
      <c r="G6" s="9">
        <v>15</v>
      </c>
      <c r="H6" s="4"/>
    </row>
    <row r="7" spans="1:8" x14ac:dyDescent="0.35">
      <c r="F7" s="8" t="s">
        <v>6</v>
      </c>
      <c r="G7" s="10">
        <v>0.95</v>
      </c>
      <c r="H7" s="4"/>
    </row>
    <row r="8" spans="1:8" x14ac:dyDescent="0.35">
      <c r="F8" s="23"/>
      <c r="G8" s="12"/>
      <c r="H8" s="4"/>
    </row>
    <row r="9" spans="1:8" x14ac:dyDescent="0.35">
      <c r="F9" s="52" t="s">
        <v>7</v>
      </c>
      <c r="G9" s="52"/>
      <c r="H9" s="4"/>
    </row>
    <row r="10" spans="1:8" x14ac:dyDescent="0.35">
      <c r="F10" s="16" t="s">
        <v>8</v>
      </c>
      <c r="G10" s="53">
        <f>G4/SQRT(G6)</f>
        <v>1032.7955589886444</v>
      </c>
      <c r="H10" s="4"/>
    </row>
    <row r="11" spans="1:8" x14ac:dyDescent="0.35">
      <c r="F11" s="16" t="s">
        <v>26</v>
      </c>
      <c r="G11" s="16">
        <f>NORMSINV((1-G7)/2)</f>
        <v>-1.9599639845400536</v>
      </c>
      <c r="H11" s="4"/>
    </row>
    <row r="12" spans="1:8" x14ac:dyDescent="0.35">
      <c r="F12" s="16" t="s">
        <v>11</v>
      </c>
      <c r="G12" s="16">
        <f>CONFIDENCE(1-G7,G4,G6)</f>
        <v>2024.2420990106555</v>
      </c>
      <c r="H12" s="4"/>
    </row>
    <row r="13" spans="1:8" x14ac:dyDescent="0.35">
      <c r="F13" s="54"/>
      <c r="G13" s="54"/>
      <c r="H13" s="4"/>
    </row>
    <row r="14" spans="1:8" x14ac:dyDescent="0.35">
      <c r="F14" s="55" t="s">
        <v>12</v>
      </c>
      <c r="G14" s="55"/>
      <c r="H14" s="4"/>
    </row>
    <row r="15" spans="1:8" x14ac:dyDescent="0.35">
      <c r="F15" s="21" t="s">
        <v>13</v>
      </c>
      <c r="G15" s="21">
        <f>G5-G12</f>
        <v>35475.757900989345</v>
      </c>
      <c r="H15" s="4"/>
    </row>
    <row r="16" spans="1:8" x14ac:dyDescent="0.35">
      <c r="F16" s="21" t="s">
        <v>14</v>
      </c>
      <c r="G16" s="21">
        <f>G5+G12</f>
        <v>39524.242099010655</v>
      </c>
      <c r="H16" s="4"/>
    </row>
    <row r="17" spans="6:8" x14ac:dyDescent="0.35">
      <c r="F17" s="23"/>
      <c r="G17" s="23"/>
      <c r="H17" s="4"/>
    </row>
  </sheetData>
  <mergeCells count="2">
    <mergeCell ref="F9:G9"/>
    <mergeCell ref="F14:G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B2"/>
    </sheetView>
  </sheetViews>
  <sheetFormatPr defaultRowHeight="21" x14ac:dyDescent="0.35"/>
  <cols>
    <col min="1" max="3" width="9.140625" style="1"/>
    <col min="4" max="4" width="44.7109375" style="1" bestFit="1" customWidth="1"/>
    <col min="5" max="16384" width="9.140625" style="1"/>
  </cols>
  <sheetData>
    <row r="1" spans="1:6" x14ac:dyDescent="0.35">
      <c r="A1" s="1" t="s">
        <v>27</v>
      </c>
      <c r="B1" s="1">
        <v>352</v>
      </c>
      <c r="D1" s="2" t="s">
        <v>31</v>
      </c>
      <c r="E1" s="3"/>
      <c r="F1" s="4"/>
    </row>
    <row r="2" spans="1:6" x14ac:dyDescent="0.35">
      <c r="A2" s="1" t="s">
        <v>16</v>
      </c>
      <c r="B2" s="1">
        <v>800</v>
      </c>
      <c r="D2" s="5"/>
      <c r="E2" s="3"/>
      <c r="F2" s="4"/>
    </row>
    <row r="3" spans="1:6" x14ac:dyDescent="0.35">
      <c r="D3" s="56" t="s">
        <v>2</v>
      </c>
      <c r="E3" s="57"/>
      <c r="F3" s="4"/>
    </row>
    <row r="4" spans="1:6" x14ac:dyDescent="0.35">
      <c r="D4" s="8" t="s">
        <v>5</v>
      </c>
      <c r="E4" s="9">
        <v>800</v>
      </c>
      <c r="F4" s="24"/>
    </row>
    <row r="5" spans="1:6" x14ac:dyDescent="0.35">
      <c r="D5" s="8" t="s">
        <v>28</v>
      </c>
      <c r="E5" s="9">
        <v>352</v>
      </c>
      <c r="F5" s="24"/>
    </row>
    <row r="6" spans="1:6" x14ac:dyDescent="0.35">
      <c r="D6" s="8" t="s">
        <v>6</v>
      </c>
      <c r="E6" s="58">
        <v>0.95</v>
      </c>
      <c r="F6" s="24"/>
    </row>
    <row r="7" spans="1:6" x14ac:dyDescent="0.35">
      <c r="D7" s="11"/>
      <c r="E7" s="59"/>
      <c r="F7" s="24"/>
    </row>
    <row r="8" spans="1:6" x14ac:dyDescent="0.35">
      <c r="D8" s="60" t="s">
        <v>7</v>
      </c>
      <c r="E8" s="60"/>
      <c r="F8" s="24"/>
    </row>
    <row r="9" spans="1:6" x14ac:dyDescent="0.35">
      <c r="D9" s="61" t="s">
        <v>29</v>
      </c>
      <c r="E9" s="61">
        <f>E5/E4</f>
        <v>0.44</v>
      </c>
      <c r="F9" s="24"/>
    </row>
    <row r="10" spans="1:6" x14ac:dyDescent="0.35">
      <c r="D10" s="16" t="s">
        <v>26</v>
      </c>
      <c r="E10" s="61">
        <f>NORMSINV((1-E6)/2)</f>
        <v>-1.9599639845400536</v>
      </c>
      <c r="F10" s="24"/>
    </row>
    <row r="11" spans="1:6" x14ac:dyDescent="0.35">
      <c r="D11" s="61" t="s">
        <v>30</v>
      </c>
      <c r="E11" s="61">
        <f>SQRT(E9*(1-E9)/E4)</f>
        <v>1.7549928774784247E-2</v>
      </c>
      <c r="F11" s="24"/>
    </row>
    <row r="12" spans="1:6" x14ac:dyDescent="0.35">
      <c r="D12" s="16" t="s">
        <v>11</v>
      </c>
      <c r="E12" s="61">
        <f>ABS(E10*E11)</f>
        <v>3.439722832982027E-2</v>
      </c>
      <c r="F12" s="24"/>
    </row>
    <row r="13" spans="1:6" x14ac:dyDescent="0.35">
      <c r="D13" s="18"/>
      <c r="E13" s="62"/>
      <c r="F13" s="24"/>
    </row>
    <row r="14" spans="1:6" x14ac:dyDescent="0.35">
      <c r="D14" s="55" t="s">
        <v>12</v>
      </c>
      <c r="E14" s="55"/>
      <c r="F14" s="24"/>
    </row>
    <row r="15" spans="1:6" x14ac:dyDescent="0.35">
      <c r="D15" s="21" t="s">
        <v>13</v>
      </c>
      <c r="E15" s="21">
        <f>E9-E12</f>
        <v>0.40560277167017972</v>
      </c>
      <c r="F15" s="24"/>
    </row>
    <row r="16" spans="1:6" x14ac:dyDescent="0.35">
      <c r="D16" s="21" t="s">
        <v>14</v>
      </c>
      <c r="E16" s="21">
        <f>E9+E12</f>
        <v>0.47439722832982029</v>
      </c>
      <c r="F16" s="24"/>
    </row>
    <row r="17" spans="4:6" x14ac:dyDescent="0.35">
      <c r="D17" s="23"/>
      <c r="E17" s="11"/>
      <c r="F17" s="24"/>
    </row>
  </sheetData>
  <mergeCells count="2">
    <mergeCell ref="D8:E8"/>
    <mergeCell ref="D14:E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G10" sqref="G10"/>
    </sheetView>
  </sheetViews>
  <sheetFormatPr defaultRowHeight="15" x14ac:dyDescent="0.25"/>
  <cols>
    <col min="4" max="4" width="44.7109375" bestFit="1" customWidth="1"/>
  </cols>
  <sheetData>
    <row r="1" spans="1:6" ht="21" x14ac:dyDescent="0.35">
      <c r="A1" s="1" t="s">
        <v>32</v>
      </c>
      <c r="B1" s="1">
        <v>18</v>
      </c>
      <c r="D1" s="2" t="s">
        <v>31</v>
      </c>
      <c r="E1" s="3"/>
      <c r="F1" s="4"/>
    </row>
    <row r="2" spans="1:6" ht="21" x14ac:dyDescent="0.35">
      <c r="A2" s="1" t="s">
        <v>16</v>
      </c>
      <c r="B2" s="1">
        <v>200</v>
      </c>
      <c r="D2" s="5"/>
      <c r="E2" s="3"/>
      <c r="F2" s="4"/>
    </row>
    <row r="3" spans="1:6" x14ac:dyDescent="0.25">
      <c r="D3" s="56" t="s">
        <v>2</v>
      </c>
      <c r="E3" s="57"/>
      <c r="F3" s="4"/>
    </row>
    <row r="4" spans="1:6" x14ac:dyDescent="0.25">
      <c r="D4" s="8" t="s">
        <v>5</v>
      </c>
      <c r="E4" s="9">
        <v>200</v>
      </c>
      <c r="F4" s="24"/>
    </row>
    <row r="5" spans="1:6" x14ac:dyDescent="0.25">
      <c r="D5" s="8" t="s">
        <v>28</v>
      </c>
      <c r="E5" s="9">
        <v>18</v>
      </c>
      <c r="F5" s="24"/>
    </row>
    <row r="6" spans="1:6" x14ac:dyDescent="0.25">
      <c r="D6" s="8" t="s">
        <v>6</v>
      </c>
      <c r="E6" s="58">
        <v>0.9</v>
      </c>
      <c r="F6" s="24"/>
    </row>
    <row r="7" spans="1:6" x14ac:dyDescent="0.25">
      <c r="D7" s="11"/>
      <c r="E7" s="59"/>
      <c r="F7" s="24"/>
    </row>
    <row r="8" spans="1:6" x14ac:dyDescent="0.25">
      <c r="D8" s="60" t="s">
        <v>7</v>
      </c>
      <c r="E8" s="60"/>
      <c r="F8" s="24"/>
    </row>
    <row r="9" spans="1:6" x14ac:dyDescent="0.25">
      <c r="D9" s="61" t="s">
        <v>29</v>
      </c>
      <c r="E9" s="61">
        <f>E5/E4</f>
        <v>0.09</v>
      </c>
      <c r="F9" s="24"/>
    </row>
    <row r="10" spans="1:6" x14ac:dyDescent="0.25">
      <c r="D10" s="16" t="s">
        <v>26</v>
      </c>
      <c r="E10" s="61">
        <f>NORMSINV((1-E6)/2)</f>
        <v>-1.6448536269514726</v>
      </c>
      <c r="F10" s="24"/>
    </row>
    <row r="11" spans="1:6" x14ac:dyDescent="0.25">
      <c r="D11" s="61" t="s">
        <v>30</v>
      </c>
      <c r="E11" s="61">
        <f>SQRT(E9*(1-E9)/E4)</f>
        <v>2.023610634484806E-2</v>
      </c>
      <c r="F11" s="24"/>
    </row>
    <row r="12" spans="1:6" x14ac:dyDescent="0.25">
      <c r="D12" s="16" t="s">
        <v>11</v>
      </c>
      <c r="E12" s="61">
        <f>ABS(E10*E11)</f>
        <v>3.328543291669904E-2</v>
      </c>
      <c r="F12" s="24"/>
    </row>
    <row r="13" spans="1:6" x14ac:dyDescent="0.25">
      <c r="D13" s="18"/>
      <c r="E13" s="62"/>
      <c r="F13" s="24"/>
    </row>
    <row r="14" spans="1:6" x14ac:dyDescent="0.25">
      <c r="D14" s="55" t="s">
        <v>12</v>
      </c>
      <c r="E14" s="55"/>
      <c r="F14" s="24"/>
    </row>
    <row r="15" spans="1:6" x14ac:dyDescent="0.25">
      <c r="D15" s="21" t="s">
        <v>13</v>
      </c>
      <c r="E15" s="21">
        <f>E9-E12</f>
        <v>5.6714567083300957E-2</v>
      </c>
      <c r="F15" s="24"/>
    </row>
    <row r="16" spans="1:6" x14ac:dyDescent="0.25">
      <c r="D16" s="21" t="s">
        <v>14</v>
      </c>
      <c r="E16" s="21">
        <f>E9+E12</f>
        <v>0.12328543291669904</v>
      </c>
      <c r="F16" s="24"/>
    </row>
    <row r="17" spans="4:6" x14ac:dyDescent="0.25">
      <c r="D17" s="23"/>
      <c r="E17" s="11"/>
      <c r="F17" s="24"/>
    </row>
  </sheetData>
  <mergeCells count="2">
    <mergeCell ref="D8:E8"/>
    <mergeCell ref="D14:E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3" sqref="F3"/>
    </sheetView>
  </sheetViews>
  <sheetFormatPr defaultRowHeight="21" x14ac:dyDescent="0.35"/>
  <cols>
    <col min="1" max="3" width="9.140625" style="1"/>
    <col min="4" max="4" width="44.7109375" style="1" bestFit="1" customWidth="1"/>
    <col min="5" max="16384" width="9.140625" style="1"/>
  </cols>
  <sheetData>
    <row r="1" spans="1:6" x14ac:dyDescent="0.35">
      <c r="A1" s="1" t="s">
        <v>33</v>
      </c>
      <c r="B1" s="1">
        <v>52</v>
      </c>
      <c r="D1" s="2" t="s">
        <v>31</v>
      </c>
      <c r="E1" s="3"/>
      <c r="F1" s="4"/>
    </row>
    <row r="2" spans="1:6" x14ac:dyDescent="0.35">
      <c r="A2" s="1" t="s">
        <v>16</v>
      </c>
      <c r="B2" s="1">
        <v>90</v>
      </c>
      <c r="D2" s="5"/>
      <c r="E2" s="3"/>
      <c r="F2" s="4"/>
    </row>
    <row r="3" spans="1:6" x14ac:dyDescent="0.35">
      <c r="D3" s="56" t="s">
        <v>2</v>
      </c>
      <c r="E3" s="57"/>
      <c r="F3" s="4"/>
    </row>
    <row r="4" spans="1:6" x14ac:dyDescent="0.35">
      <c r="D4" s="8" t="s">
        <v>5</v>
      </c>
      <c r="E4" s="9">
        <v>90</v>
      </c>
      <c r="F4" s="24"/>
    </row>
    <row r="5" spans="1:6" x14ac:dyDescent="0.35">
      <c r="D5" s="8" t="s">
        <v>28</v>
      </c>
      <c r="E5" s="9">
        <v>52</v>
      </c>
      <c r="F5" s="24"/>
    </row>
    <row r="6" spans="1:6" x14ac:dyDescent="0.35">
      <c r="D6" s="8" t="s">
        <v>6</v>
      </c>
      <c r="E6" s="58">
        <v>0.95</v>
      </c>
      <c r="F6" s="24"/>
    </row>
    <row r="7" spans="1:6" x14ac:dyDescent="0.35">
      <c r="D7" s="11"/>
      <c r="E7" s="59"/>
      <c r="F7" s="24"/>
    </row>
    <row r="8" spans="1:6" x14ac:dyDescent="0.35">
      <c r="D8" s="60" t="s">
        <v>7</v>
      </c>
      <c r="E8" s="60"/>
      <c r="F8" s="24"/>
    </row>
    <row r="9" spans="1:6" x14ac:dyDescent="0.35">
      <c r="D9" s="61" t="s">
        <v>29</v>
      </c>
      <c r="E9" s="61">
        <f>E5/E4</f>
        <v>0.57777777777777772</v>
      </c>
      <c r="F9" s="24"/>
    </row>
    <row r="10" spans="1:6" x14ac:dyDescent="0.35">
      <c r="D10" s="16" t="s">
        <v>26</v>
      </c>
      <c r="E10" s="61">
        <f>NORMSINV((1-E6)/2)</f>
        <v>-1.9599639845400536</v>
      </c>
      <c r="F10" s="24"/>
    </row>
    <row r="11" spans="1:6" x14ac:dyDescent="0.35">
      <c r="D11" s="61" t="s">
        <v>30</v>
      </c>
      <c r="E11" s="61">
        <f>SQRT(E9*(1-E9)/E4)</f>
        <v>5.2063061898683198E-2</v>
      </c>
      <c r="F11" s="24"/>
    </row>
    <row r="12" spans="1:6" x14ac:dyDescent="0.35">
      <c r="D12" s="16" t="s">
        <v>11</v>
      </c>
      <c r="E12" s="61">
        <f>ABS(E10*E11)</f>
        <v>0.10204172624629856</v>
      </c>
      <c r="F12" s="24"/>
    </row>
    <row r="13" spans="1:6" x14ac:dyDescent="0.35">
      <c r="D13" s="18"/>
      <c r="E13" s="62"/>
      <c r="F13" s="24"/>
    </row>
    <row r="14" spans="1:6" x14ac:dyDescent="0.35">
      <c r="D14" s="55" t="s">
        <v>12</v>
      </c>
      <c r="E14" s="55"/>
      <c r="F14" s="24"/>
    </row>
    <row r="15" spans="1:6" x14ac:dyDescent="0.35">
      <c r="D15" s="21" t="s">
        <v>13</v>
      </c>
      <c r="E15" s="21">
        <f>E9-E12</f>
        <v>0.47573605153147913</v>
      </c>
      <c r="F15" s="24"/>
    </row>
    <row r="16" spans="1:6" x14ac:dyDescent="0.35">
      <c r="D16" s="21" t="s">
        <v>14</v>
      </c>
      <c r="E16" s="21">
        <f>E9+E12</f>
        <v>0.67981950402407632</v>
      </c>
      <c r="F16" s="24"/>
    </row>
    <row r="17" spans="4:6" x14ac:dyDescent="0.35">
      <c r="D17" s="23"/>
      <c r="E17" s="11"/>
      <c r="F17" s="24"/>
    </row>
    <row r="18" spans="4:6" x14ac:dyDescent="0.35">
      <c r="D18" s="23"/>
      <c r="E18" s="11"/>
      <c r="F18" s="24"/>
    </row>
  </sheetData>
  <mergeCells count="2">
    <mergeCell ref="D8:E8"/>
    <mergeCell ref="D14:E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H8" sqref="H8"/>
    </sheetView>
  </sheetViews>
  <sheetFormatPr defaultRowHeight="21" x14ac:dyDescent="0.35"/>
  <cols>
    <col min="1" max="4" width="9.140625" style="1"/>
    <col min="5" max="5" width="40" style="1" bestFit="1" customWidth="1"/>
    <col min="6" max="6" width="12.5703125" style="1" bestFit="1" customWidth="1"/>
    <col min="7" max="16384" width="9.140625" style="1"/>
  </cols>
  <sheetData>
    <row r="1" spans="1:7" x14ac:dyDescent="0.35">
      <c r="A1" s="1" t="s">
        <v>16</v>
      </c>
      <c r="B1" s="1">
        <v>20</v>
      </c>
      <c r="E1" s="2" t="s">
        <v>1</v>
      </c>
      <c r="F1" s="3"/>
      <c r="G1" s="4"/>
    </row>
    <row r="2" spans="1:7" x14ac:dyDescent="0.35">
      <c r="A2" s="1" t="s">
        <v>34</v>
      </c>
      <c r="B2" s="1">
        <v>0.8</v>
      </c>
      <c r="E2" s="5"/>
      <c r="F2" s="3"/>
      <c r="G2" s="4"/>
    </row>
    <row r="3" spans="1:7" x14ac:dyDescent="0.35">
      <c r="A3" s="1" t="s">
        <v>21</v>
      </c>
      <c r="B3" s="1">
        <v>5.3</v>
      </c>
      <c r="E3" s="50" t="s">
        <v>2</v>
      </c>
      <c r="F3" s="51"/>
      <c r="G3" s="4"/>
    </row>
    <row r="4" spans="1:7" x14ac:dyDescent="0.35">
      <c r="B4" s="47">
        <v>0.9</v>
      </c>
      <c r="E4" s="8" t="s">
        <v>25</v>
      </c>
      <c r="F4" s="9">
        <v>0.8</v>
      </c>
      <c r="G4" s="4"/>
    </row>
    <row r="5" spans="1:7" x14ac:dyDescent="0.35">
      <c r="E5" s="8" t="s">
        <v>4</v>
      </c>
      <c r="F5" s="9">
        <v>5.3</v>
      </c>
      <c r="G5" s="4"/>
    </row>
    <row r="6" spans="1:7" x14ac:dyDescent="0.35">
      <c r="E6" s="8" t="s">
        <v>5</v>
      </c>
      <c r="F6" s="9">
        <v>20</v>
      </c>
      <c r="G6" s="4"/>
    </row>
    <row r="7" spans="1:7" x14ac:dyDescent="0.35">
      <c r="E7" s="8" t="s">
        <v>6</v>
      </c>
      <c r="F7" s="10">
        <v>0.9</v>
      </c>
      <c r="G7" s="4"/>
    </row>
    <row r="8" spans="1:7" x14ac:dyDescent="0.35">
      <c r="E8" s="23"/>
      <c r="F8" s="12"/>
      <c r="G8" s="4"/>
    </row>
    <row r="9" spans="1:7" x14ac:dyDescent="0.35">
      <c r="E9" s="52" t="s">
        <v>7</v>
      </c>
      <c r="F9" s="52"/>
      <c r="G9" s="4"/>
    </row>
    <row r="10" spans="1:7" x14ac:dyDescent="0.35">
      <c r="E10" s="16" t="s">
        <v>8</v>
      </c>
      <c r="F10" s="53">
        <f>F4/SQRT(F6)</f>
        <v>0.17888543819998318</v>
      </c>
      <c r="G10" s="4"/>
    </row>
    <row r="11" spans="1:7" x14ac:dyDescent="0.35">
      <c r="E11" s="16" t="s">
        <v>26</v>
      </c>
      <c r="F11" s="16">
        <f>NORMSINV((1-F7)/2)</f>
        <v>-1.6448536269514726</v>
      </c>
      <c r="G11" s="4"/>
    </row>
    <row r="12" spans="1:7" x14ac:dyDescent="0.35">
      <c r="E12" s="16" t="s">
        <v>11</v>
      </c>
      <c r="F12" s="16">
        <f>CONFIDENCE(1-F7,F4,F6)</f>
        <v>0.29424036183204566</v>
      </c>
      <c r="G12" s="4"/>
    </row>
    <row r="13" spans="1:7" x14ac:dyDescent="0.35">
      <c r="E13" s="54"/>
      <c r="F13" s="54"/>
      <c r="G13" s="4"/>
    </row>
    <row r="14" spans="1:7" x14ac:dyDescent="0.35">
      <c r="E14" s="55" t="s">
        <v>12</v>
      </c>
      <c r="F14" s="55"/>
      <c r="G14" s="4"/>
    </row>
    <row r="15" spans="1:7" x14ac:dyDescent="0.35">
      <c r="E15" s="21" t="s">
        <v>13</v>
      </c>
      <c r="F15" s="21">
        <f>F5-F12</f>
        <v>5.0057596381679543</v>
      </c>
      <c r="G15" s="4"/>
    </row>
    <row r="16" spans="1:7" x14ac:dyDescent="0.35">
      <c r="E16" s="21" t="s">
        <v>14</v>
      </c>
      <c r="F16" s="21">
        <f>F5+F12</f>
        <v>5.5942403618320453</v>
      </c>
      <c r="G16" s="4"/>
    </row>
    <row r="17" spans="5:7" x14ac:dyDescent="0.35">
      <c r="E17" s="23"/>
      <c r="F17" s="23"/>
      <c r="G17" s="4"/>
    </row>
  </sheetData>
  <mergeCells count="2">
    <mergeCell ref="E9:F9"/>
    <mergeCell ref="E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Es1</vt:lpstr>
      <vt:lpstr>Es2</vt:lpstr>
      <vt:lpstr>Es3</vt:lpstr>
      <vt:lpstr>Es4</vt:lpstr>
      <vt:lpstr>Es5</vt:lpstr>
      <vt:lpstr>Es6</vt:lpstr>
      <vt:lpstr>Es7</vt:lpstr>
      <vt:lpstr>Es8</vt:lpstr>
      <vt:lpstr>Es9</vt:lpstr>
      <vt:lpstr>Es10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ulgDoc</dc:creator>
  <cp:lastModifiedBy>ulgDoc</cp:lastModifiedBy>
  <dcterms:created xsi:type="dcterms:W3CDTF">2015-11-16T13:37:23Z</dcterms:created>
  <dcterms:modified xsi:type="dcterms:W3CDTF">2015-11-16T16:07:31Z</dcterms:modified>
</cp:coreProperties>
</file>