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6935" windowHeight="7365"/>
  </bookViews>
  <sheets>
    <sheet name="scritture" sheetId="2" r:id="rId1"/>
    <sheet name="CE e SP" sheetId="3" r:id="rId2"/>
  </sheets>
  <calcPr calcId="145621"/>
</workbook>
</file>

<file path=xl/calcChain.xml><?xml version="1.0" encoding="utf-8"?>
<calcChain xmlns="http://schemas.openxmlformats.org/spreadsheetml/2006/main">
  <c r="B10" i="3" l="1"/>
  <c r="F10" i="3"/>
  <c r="F4" i="3"/>
  <c r="B9" i="3"/>
  <c r="B6" i="3"/>
  <c r="B16" i="3"/>
  <c r="F37" i="2"/>
  <c r="B14" i="3" l="1"/>
  <c r="B15" i="3"/>
  <c r="B8" i="3"/>
  <c r="U30" i="2"/>
  <c r="B18" i="3"/>
  <c r="P30" i="2"/>
  <c r="B17" i="3" s="1"/>
  <c r="B19" i="3" s="1"/>
  <c r="B20" i="3" s="1"/>
  <c r="B21" i="3" s="1"/>
  <c r="I30" i="2"/>
  <c r="S25" i="2"/>
  <c r="F8" i="3"/>
  <c r="P25" i="2"/>
  <c r="N25" i="2"/>
  <c r="F7" i="3"/>
  <c r="I25" i="2"/>
  <c r="F26" i="2"/>
  <c r="F25" i="2"/>
  <c r="S20" i="2"/>
  <c r="B4" i="3"/>
  <c r="N20" i="2"/>
  <c r="B3" i="3"/>
  <c r="I20" i="2"/>
  <c r="B2" i="3"/>
  <c r="D20" i="2"/>
  <c r="D26" i="2"/>
  <c r="F6" i="3"/>
  <c r="D21" i="2"/>
  <c r="F21" i="2"/>
</calcChain>
</file>

<file path=xl/comments1.xml><?xml version="1.0" encoding="utf-8"?>
<comments xmlns="http://schemas.openxmlformats.org/spreadsheetml/2006/main">
  <authors>
    <author>Valentina Lazzarotti</author>
  </authors>
  <commentList>
    <comment ref="U25" authorId="0">
      <text>
        <r>
          <rPr>
            <b/>
            <sz val="9"/>
            <color indexed="81"/>
            <rFont val="Tahoma"/>
            <family val="2"/>
          </rPr>
          <t>Valentina Lazzarotti:</t>
        </r>
        <r>
          <rPr>
            <sz val="9"/>
            <color indexed="81"/>
            <rFont val="Tahoma"/>
            <family val="2"/>
          </rPr>
          <t xml:space="preserve">
canone mensile quindi è pari a 600/6 cioè 100 "usato" per 2 mesi del 2009, quindi rateo=200 </t>
        </r>
      </text>
    </comment>
  </commentList>
</comments>
</file>

<file path=xl/sharedStrings.xml><?xml version="1.0" encoding="utf-8"?>
<sst xmlns="http://schemas.openxmlformats.org/spreadsheetml/2006/main" count="103" uniqueCount="65">
  <si>
    <t>Riserve</t>
  </si>
  <si>
    <t>Partecipazioni</t>
  </si>
  <si>
    <t>Crediti commerciali</t>
  </si>
  <si>
    <t>Ammortamenti</t>
  </si>
  <si>
    <t>ATTIVO</t>
  </si>
  <si>
    <t xml:space="preserve">PASSIVO E NETTO </t>
  </si>
  <si>
    <t>Fabbricato</t>
  </si>
  <si>
    <t>Capitale sociale</t>
  </si>
  <si>
    <t>Impianto</t>
  </si>
  <si>
    <t>Brevetto</t>
  </si>
  <si>
    <t>Fondo TFR</t>
  </si>
  <si>
    <t>Debiti commerciali</t>
  </si>
  <si>
    <t>Scorte materie prime</t>
  </si>
  <si>
    <t>Mutuo passivo</t>
  </si>
  <si>
    <t>Cassa</t>
  </si>
  <si>
    <t>Tot attivo</t>
  </si>
  <si>
    <t>Tot passività e netto</t>
  </si>
  <si>
    <t>Nel corso del 2009 sono state effettuate le seguenti operazioni:</t>
  </si>
  <si>
    <t>a)       Acquisto di materie prime per 2000, IVA 20%, pagamento dilazionato</t>
  </si>
  <si>
    <t>b)       Vendita di prodotti finiti per 6500, IVA 20%, riscossione in contanti</t>
  </si>
  <si>
    <t>c)       Pagamento debiti commerciali per 400</t>
  </si>
  <si>
    <t>d)       In data 1/11 è stato stipulato un contratto di affitto, che prevede un canone semestrale di 600, con pagamento posticipato al 1/05 del 2010</t>
  </si>
  <si>
    <t xml:space="preserve">e)       Ammortamenti a quote costanti per fabbricati, impianti e brevetto, supponendo una loro vita utile pari a 10 anni (considerare che il costo storico del fabbricato è 5000, </t>
  </si>
  <si>
    <t>mentre il costo storico dell’impianto è 6000. Per quanto riguarda il brevetto nel 2009 deve essere imputata l’ultima quota).</t>
  </si>
  <si>
    <t>FONDI LIQUIDI</t>
  </si>
  <si>
    <t>FDO AMM FABBR</t>
  </si>
  <si>
    <t>FDO AMM IMP</t>
  </si>
  <si>
    <t>FDO AMM BREVETTO</t>
  </si>
  <si>
    <t>(a)</t>
  </si>
  <si>
    <t>(3)</t>
  </si>
  <si>
    <t>(s)</t>
  </si>
  <si>
    <t>(5)</t>
  </si>
  <si>
    <t>(2)</t>
  </si>
  <si>
    <t>IVA CREDITO</t>
  </si>
  <si>
    <t>IVA DEBITO</t>
  </si>
  <si>
    <t>RATEO PASSIVO</t>
  </si>
  <si>
    <t>(1)</t>
  </si>
  <si>
    <t>(4)</t>
  </si>
  <si>
    <t>MATERIE PRIME</t>
  </si>
  <si>
    <t>RICAVI</t>
  </si>
  <si>
    <t>AFFITTO</t>
  </si>
  <si>
    <t>AMMORTAMENTI</t>
  </si>
  <si>
    <t>500</t>
  </si>
  <si>
    <t>600</t>
  </si>
  <si>
    <t>50</t>
  </si>
  <si>
    <t>Iva Debito</t>
  </si>
  <si>
    <t>Rateo Passivo</t>
  </si>
  <si>
    <t>Iva Credito</t>
  </si>
  <si>
    <t>Utile</t>
  </si>
  <si>
    <t>CONTO ECONOMICO</t>
  </si>
  <si>
    <t>Ricavi</t>
  </si>
  <si>
    <t>Valore della Produzione</t>
  </si>
  <si>
    <t>Affitti</t>
  </si>
  <si>
    <t>Margine Operativo Netto</t>
  </si>
  <si>
    <t>Utile Att in Funzionamento</t>
  </si>
  <si>
    <t>Utile Netto</t>
  </si>
  <si>
    <t>consumi come dato</t>
  </si>
  <si>
    <t>scorte iniziali</t>
  </si>
  <si>
    <t>acquisti</t>
  </si>
  <si>
    <t>da SP di apertura</t>
  </si>
  <si>
    <t>scorte finali</t>
  </si>
  <si>
    <t>consumi Materie Prime</t>
  </si>
  <si>
    <t>Scorte finali materie prime</t>
  </si>
  <si>
    <t>200</t>
  </si>
  <si>
    <t>DEBITI VS FORNITORI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</si>
</sst>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7"/>
  <sheetViews>
    <sheetView tabSelected="1" topLeftCell="B16" workbookViewId="0">
      <selection activeCell="F32" sqref="F32"/>
    </sheetView>
  </sheetViews>
  <sheetFormatPr defaultRowHeight="15" x14ac:dyDescent="0.25"/>
  <cols>
    <col min="1" max="1" width="14.28515625" customWidth="1"/>
    <col min="2" max="2" width="9.140625" customWidth="1"/>
    <col min="3" max="3" width="18.42578125" customWidth="1"/>
    <col min="4" max="4" width="19.7109375" bestFit="1" customWidth="1"/>
    <col min="5" max="5" width="2.85546875" style="1" customWidth="1"/>
    <col min="6" max="6" width="9.140625" customWidth="1"/>
    <col min="7" max="7" width="2.85546875" style="1" customWidth="1"/>
    <col min="8" max="8" width="9.140625" customWidth="1"/>
    <col min="9" max="9" width="9.140625" style="2" customWidth="1"/>
    <col min="10" max="10" width="2.85546875" customWidth="1"/>
    <col min="11" max="11" width="9.140625" customWidth="1"/>
    <col min="12" max="12" width="2.85546875" style="1" customWidth="1"/>
    <col min="13" max="13" width="9.140625" customWidth="1"/>
    <col min="14" max="14" width="9.140625" style="1" customWidth="1"/>
    <col min="15" max="15" width="2.85546875" style="1" customWidth="1"/>
    <col min="16" max="16" width="9.140625" customWidth="1"/>
    <col min="17" max="17" width="2.85546875" style="1" customWidth="1"/>
    <col min="18" max="18" width="9.140625" customWidth="1"/>
    <col min="19" max="19" width="9.140625" style="2" customWidth="1"/>
    <col min="20" max="20" width="2.85546875" style="1" customWidth="1"/>
    <col min="21" max="21" width="9.140625" customWidth="1"/>
    <col min="22" max="22" width="2.85546875" style="1" customWidth="1"/>
    <col min="23" max="24" width="9.140625" customWidth="1"/>
    <col min="25" max="25" width="2.85546875" customWidth="1"/>
    <col min="26" max="26" width="9.140625" customWidth="1"/>
    <col min="27" max="27" width="2.85546875" style="1" customWidth="1"/>
    <col min="28" max="28" width="9.140625" customWidth="1"/>
  </cols>
  <sheetData>
    <row r="1" spans="1:4" x14ac:dyDescent="0.25">
      <c r="A1" t="s">
        <v>4</v>
      </c>
      <c r="C1" t="s">
        <v>5</v>
      </c>
    </row>
    <row r="2" spans="1:4" x14ac:dyDescent="0.25">
      <c r="A2" t="s">
        <v>6</v>
      </c>
      <c r="B2">
        <v>700</v>
      </c>
      <c r="C2" t="s">
        <v>7</v>
      </c>
      <c r="D2">
        <v>4000</v>
      </c>
    </row>
    <row r="3" spans="1:4" x14ac:dyDescent="0.25">
      <c r="A3" t="s">
        <v>8</v>
      </c>
      <c r="B3">
        <v>4350</v>
      </c>
      <c r="C3" t="s">
        <v>0</v>
      </c>
      <c r="D3">
        <v>1500</v>
      </c>
    </row>
    <row r="4" spans="1:4" x14ac:dyDescent="0.25">
      <c r="A4" t="s">
        <v>9</v>
      </c>
      <c r="B4">
        <v>50</v>
      </c>
      <c r="C4" t="s">
        <v>10</v>
      </c>
      <c r="D4">
        <v>1600</v>
      </c>
    </row>
    <row r="5" spans="1:4" x14ac:dyDescent="0.25">
      <c r="A5" t="s">
        <v>1</v>
      </c>
      <c r="B5">
        <v>300</v>
      </c>
      <c r="C5" t="s">
        <v>11</v>
      </c>
      <c r="D5">
        <v>4400</v>
      </c>
    </row>
    <row r="6" spans="1:4" x14ac:dyDescent="0.25">
      <c r="A6" t="s">
        <v>12</v>
      </c>
      <c r="B6">
        <v>1000</v>
      </c>
      <c r="C6" t="s">
        <v>13</v>
      </c>
      <c r="D6">
        <v>1100</v>
      </c>
    </row>
    <row r="7" spans="1:4" x14ac:dyDescent="0.25">
      <c r="A7" t="s">
        <v>2</v>
      </c>
      <c r="B7">
        <v>3400</v>
      </c>
    </row>
    <row r="8" spans="1:4" x14ac:dyDescent="0.25">
      <c r="A8" t="s">
        <v>14</v>
      </c>
      <c r="B8">
        <v>2800</v>
      </c>
    </row>
    <row r="9" spans="1:4" x14ac:dyDescent="0.25">
      <c r="A9" t="s">
        <v>15</v>
      </c>
      <c r="B9">
        <v>12600</v>
      </c>
      <c r="C9" t="s">
        <v>16</v>
      </c>
      <c r="D9">
        <v>12600</v>
      </c>
    </row>
    <row r="11" spans="1:4" x14ac:dyDescent="0.25">
      <c r="A11" t="s">
        <v>17</v>
      </c>
    </row>
    <row r="12" spans="1:4" x14ac:dyDescent="0.25">
      <c r="A12" t="s">
        <v>18</v>
      </c>
    </row>
    <row r="13" spans="1:4" x14ac:dyDescent="0.25">
      <c r="A13" t="s">
        <v>19</v>
      </c>
    </row>
    <row r="14" spans="1:4" x14ac:dyDescent="0.25">
      <c r="A14" t="s">
        <v>20</v>
      </c>
    </row>
    <row r="15" spans="1:4" x14ac:dyDescent="0.25">
      <c r="A15" t="s">
        <v>21</v>
      </c>
    </row>
    <row r="16" spans="1:4" x14ac:dyDescent="0.25">
      <c r="A16" t="s">
        <v>22</v>
      </c>
    </row>
    <row r="17" spans="1:22" x14ac:dyDescent="0.25">
      <c r="A17" t="s">
        <v>23</v>
      </c>
    </row>
    <row r="19" spans="1:22" x14ac:dyDescent="0.25">
      <c r="D19" t="s">
        <v>24</v>
      </c>
      <c r="I19" s="2" t="s">
        <v>25</v>
      </c>
      <c r="N19" t="s">
        <v>26</v>
      </c>
      <c r="O19"/>
      <c r="S19" s="2" t="s">
        <v>27</v>
      </c>
      <c r="T19"/>
    </row>
    <row r="20" spans="1:22" x14ac:dyDescent="0.25">
      <c r="D20">
        <f>B8</f>
        <v>2800</v>
      </c>
      <c r="E20" s="1" t="s">
        <v>28</v>
      </c>
      <c r="F20">
        <v>400</v>
      </c>
      <c r="G20" s="1" t="s">
        <v>29</v>
      </c>
      <c r="I20" s="2">
        <f>K20</f>
        <v>500</v>
      </c>
      <c r="J20" t="s">
        <v>30</v>
      </c>
      <c r="K20">
        <v>500</v>
      </c>
      <c r="L20" s="1" t="s">
        <v>31</v>
      </c>
      <c r="N20">
        <f>P20</f>
        <v>600</v>
      </c>
      <c r="O20" t="s">
        <v>30</v>
      </c>
      <c r="P20">
        <v>600</v>
      </c>
      <c r="Q20" s="1" t="s">
        <v>31</v>
      </c>
      <c r="S20" s="2">
        <f>U20</f>
        <v>50</v>
      </c>
      <c r="T20" t="s">
        <v>30</v>
      </c>
      <c r="U20">
        <v>50</v>
      </c>
      <c r="V20" s="1" t="s">
        <v>31</v>
      </c>
    </row>
    <row r="21" spans="1:22" x14ac:dyDescent="0.25">
      <c r="D21">
        <f>K30+P25</f>
        <v>7800</v>
      </c>
      <c r="E21" s="1" t="s">
        <v>32</v>
      </c>
      <c r="F21">
        <f>D20+D21-F20</f>
        <v>10200</v>
      </c>
      <c r="G21" s="1" t="s">
        <v>30</v>
      </c>
      <c r="J21" s="1"/>
      <c r="N21"/>
    </row>
    <row r="22" spans="1:22" x14ac:dyDescent="0.25">
      <c r="J22" s="1"/>
      <c r="N22"/>
    </row>
    <row r="23" spans="1:22" x14ac:dyDescent="0.25">
      <c r="J23" s="1"/>
      <c r="N23"/>
    </row>
    <row r="24" spans="1:22" x14ac:dyDescent="0.25">
      <c r="D24" t="s">
        <v>64</v>
      </c>
      <c r="I24" s="2" t="s">
        <v>33</v>
      </c>
      <c r="J24" s="1"/>
      <c r="N24" t="s">
        <v>34</v>
      </c>
      <c r="S24" s="2" t="s">
        <v>35</v>
      </c>
    </row>
    <row r="25" spans="1:22" x14ac:dyDescent="0.25">
      <c r="D25">
        <v>400</v>
      </c>
      <c r="E25" s="1" t="s">
        <v>29</v>
      </c>
      <c r="F25">
        <f>D5</f>
        <v>4400</v>
      </c>
      <c r="G25" s="1" t="s">
        <v>28</v>
      </c>
      <c r="I25" s="2">
        <f>D30*0.2</f>
        <v>400</v>
      </c>
      <c r="J25" s="1" t="s">
        <v>36</v>
      </c>
      <c r="K25">
        <v>400</v>
      </c>
      <c r="L25" s="1" t="s">
        <v>30</v>
      </c>
      <c r="N25">
        <f>P25</f>
        <v>1300</v>
      </c>
      <c r="O25" s="1" t="s">
        <v>30</v>
      </c>
      <c r="P25">
        <f>K30*0.2</f>
        <v>1300</v>
      </c>
      <c r="Q25" s="1" t="s">
        <v>32</v>
      </c>
      <c r="S25" s="2">
        <f>U25</f>
        <v>200</v>
      </c>
      <c r="T25" s="1" t="s">
        <v>30</v>
      </c>
      <c r="U25">
        <v>200</v>
      </c>
      <c r="V25" s="1" t="s">
        <v>37</v>
      </c>
    </row>
    <row r="26" spans="1:22" x14ac:dyDescent="0.25">
      <c r="D26">
        <f>F25+F26-D25</f>
        <v>6400</v>
      </c>
      <c r="E26" s="1" t="s">
        <v>30</v>
      </c>
      <c r="F26">
        <f>D30+I25</f>
        <v>2400</v>
      </c>
      <c r="G26" s="1" t="s">
        <v>36</v>
      </c>
      <c r="J26" s="1"/>
      <c r="N26"/>
    </row>
    <row r="27" spans="1:22" x14ac:dyDescent="0.25">
      <c r="J27" s="1"/>
      <c r="N27"/>
    </row>
    <row r="28" spans="1:22" x14ac:dyDescent="0.25">
      <c r="J28" s="1"/>
      <c r="N28"/>
    </row>
    <row r="29" spans="1:22" x14ac:dyDescent="0.25">
      <c r="D29" t="s">
        <v>38</v>
      </c>
      <c r="I29" s="2" t="s">
        <v>39</v>
      </c>
      <c r="J29" s="1"/>
      <c r="N29" t="s">
        <v>40</v>
      </c>
      <c r="S29" s="2" t="s">
        <v>41</v>
      </c>
    </row>
    <row r="30" spans="1:22" x14ac:dyDescent="0.25">
      <c r="D30">
        <v>2000</v>
      </c>
      <c r="E30" s="1" t="s">
        <v>36</v>
      </c>
      <c r="F30">
        <v>2000</v>
      </c>
      <c r="G30" s="1" t="s">
        <v>30</v>
      </c>
      <c r="I30" s="2">
        <f>K30</f>
        <v>6500</v>
      </c>
      <c r="J30" t="s">
        <v>30</v>
      </c>
      <c r="K30">
        <v>6500</v>
      </c>
      <c r="L30" s="1" t="s">
        <v>32</v>
      </c>
      <c r="N30" s="1" t="s">
        <v>63</v>
      </c>
      <c r="O30" s="1" t="s">
        <v>37</v>
      </c>
      <c r="P30" s="1" t="str">
        <f>N30</f>
        <v>200</v>
      </c>
      <c r="Q30" s="1" t="s">
        <v>30</v>
      </c>
      <c r="S30" s="2" t="s">
        <v>42</v>
      </c>
      <c r="T30" s="1" t="s">
        <v>31</v>
      </c>
      <c r="U30" s="1">
        <f>S30+S31+S32</f>
        <v>1150</v>
      </c>
      <c r="V30" s="1" t="s">
        <v>30</v>
      </c>
    </row>
    <row r="31" spans="1:22" x14ac:dyDescent="0.25">
      <c r="S31" s="2" t="s">
        <v>43</v>
      </c>
      <c r="T31" s="1" t="s">
        <v>31</v>
      </c>
    </row>
    <row r="32" spans="1:22" x14ac:dyDescent="0.25">
      <c r="S32" s="2" t="s">
        <v>44</v>
      </c>
      <c r="T32" s="1" t="s">
        <v>31</v>
      </c>
    </row>
    <row r="34" spans="4:8" x14ac:dyDescent="0.25">
      <c r="D34" t="s">
        <v>56</v>
      </c>
      <c r="F34">
        <v>1500</v>
      </c>
    </row>
    <row r="35" spans="4:8" x14ac:dyDescent="0.25">
      <c r="D35" t="s">
        <v>57</v>
      </c>
      <c r="F35">
        <v>1000</v>
      </c>
      <c r="H35" t="s">
        <v>59</v>
      </c>
    </row>
    <row r="36" spans="4:8" x14ac:dyDescent="0.25">
      <c r="D36" t="s">
        <v>58</v>
      </c>
      <c r="F36">
        <v>2000</v>
      </c>
    </row>
    <row r="37" spans="4:8" x14ac:dyDescent="0.25">
      <c r="D37" t="s">
        <v>60</v>
      </c>
      <c r="F37">
        <f>F35+F36-F34</f>
        <v>1500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22" sqref="B22"/>
    </sheetView>
  </sheetViews>
  <sheetFormatPr defaultRowHeight="15" x14ac:dyDescent="0.25"/>
  <cols>
    <col min="1" max="1" width="23" customWidth="1"/>
    <col min="2" max="2" width="9.140625" style="2" customWidth="1"/>
    <col min="3" max="4" width="9.140625" customWidth="1"/>
    <col min="5" max="5" width="24.85546875" customWidth="1"/>
    <col min="6" max="6" width="9.140625" customWidth="1"/>
  </cols>
  <sheetData>
    <row r="1" spans="1:9" x14ac:dyDescent="0.25">
      <c r="A1" t="s">
        <v>4</v>
      </c>
      <c r="E1" t="s">
        <v>5</v>
      </c>
    </row>
    <row r="2" spans="1:9" x14ac:dyDescent="0.25">
      <c r="A2" t="s">
        <v>6</v>
      </c>
      <c r="B2" s="2">
        <f>700-scritture!I20</f>
        <v>200</v>
      </c>
      <c r="E2" t="s">
        <v>7</v>
      </c>
      <c r="F2">
        <v>4000</v>
      </c>
    </row>
    <row r="3" spans="1:9" x14ac:dyDescent="0.25">
      <c r="A3" t="s">
        <v>8</v>
      </c>
      <c r="B3" s="2">
        <f>4350-scritture!N20</f>
        <v>3750</v>
      </c>
      <c r="E3" t="s">
        <v>0</v>
      </c>
      <c r="F3">
        <v>1500</v>
      </c>
    </row>
    <row r="4" spans="1:9" x14ac:dyDescent="0.25">
      <c r="A4" t="s">
        <v>9</v>
      </c>
      <c r="B4" s="2">
        <f>50-scritture!S20</f>
        <v>0</v>
      </c>
      <c r="E4" t="s">
        <v>48</v>
      </c>
      <c r="F4" s="2">
        <f>B21</f>
        <v>3650</v>
      </c>
    </row>
    <row r="5" spans="1:9" x14ac:dyDescent="0.25">
      <c r="A5" t="s">
        <v>1</v>
      </c>
      <c r="B5" s="2">
        <v>300</v>
      </c>
      <c r="E5" t="s">
        <v>10</v>
      </c>
      <c r="F5">
        <v>1600</v>
      </c>
    </row>
    <row r="6" spans="1:9" x14ac:dyDescent="0.25">
      <c r="A6" t="s">
        <v>62</v>
      </c>
      <c r="B6" s="2">
        <f>scritture!F37</f>
        <v>1500</v>
      </c>
      <c r="E6" t="s">
        <v>11</v>
      </c>
      <c r="F6">
        <f>scritture!D26</f>
        <v>6400</v>
      </c>
    </row>
    <row r="7" spans="1:9" x14ac:dyDescent="0.25">
      <c r="A7" t="s">
        <v>2</v>
      </c>
      <c r="B7" s="2">
        <v>3400</v>
      </c>
      <c r="E7" t="s">
        <v>45</v>
      </c>
      <c r="F7">
        <f>scritture!N25</f>
        <v>1300</v>
      </c>
    </row>
    <row r="8" spans="1:9" x14ac:dyDescent="0.25">
      <c r="A8" t="s">
        <v>47</v>
      </c>
      <c r="B8" s="2">
        <f>scritture!K25</f>
        <v>400</v>
      </c>
      <c r="E8" t="s">
        <v>46</v>
      </c>
      <c r="F8" s="2">
        <f>scritture!S25</f>
        <v>200</v>
      </c>
    </row>
    <row r="9" spans="1:9" x14ac:dyDescent="0.25">
      <c r="A9" t="s">
        <v>14</v>
      </c>
      <c r="B9" s="2">
        <f>scritture!F21</f>
        <v>10200</v>
      </c>
      <c r="E9" t="s">
        <v>13</v>
      </c>
      <c r="F9">
        <v>1100</v>
      </c>
      <c r="I9" s="2"/>
    </row>
    <row r="10" spans="1:9" x14ac:dyDescent="0.25">
      <c r="A10" t="s">
        <v>15</v>
      </c>
      <c r="B10" s="2">
        <f>SUM(B2:B9)</f>
        <v>19750</v>
      </c>
      <c r="E10" t="s">
        <v>16</v>
      </c>
      <c r="F10" s="2">
        <f>SUM(F2:F9)</f>
        <v>19750</v>
      </c>
    </row>
    <row r="13" spans="1:9" x14ac:dyDescent="0.25">
      <c r="A13" t="s">
        <v>49</v>
      </c>
    </row>
    <row r="14" spans="1:9" x14ac:dyDescent="0.25">
      <c r="A14" t="s">
        <v>50</v>
      </c>
      <c r="B14" s="2">
        <f>scritture!I30</f>
        <v>6500</v>
      </c>
    </row>
    <row r="15" spans="1:9" x14ac:dyDescent="0.25">
      <c r="A15" t="s">
        <v>51</v>
      </c>
      <c r="B15" s="2">
        <f>B14</f>
        <v>6500</v>
      </c>
    </row>
    <row r="16" spans="1:9" x14ac:dyDescent="0.25">
      <c r="A16" t="s">
        <v>61</v>
      </c>
      <c r="B16" s="2">
        <f>scritture!F34</f>
        <v>1500</v>
      </c>
    </row>
    <row r="17" spans="1:2" x14ac:dyDescent="0.25">
      <c r="A17" t="s">
        <v>52</v>
      </c>
      <c r="B17" s="3" t="str">
        <f>scritture!P30</f>
        <v>200</v>
      </c>
    </row>
    <row r="18" spans="1:2" x14ac:dyDescent="0.25">
      <c r="A18" t="s">
        <v>3</v>
      </c>
      <c r="B18" s="2">
        <f>scritture!U30</f>
        <v>1150</v>
      </c>
    </row>
    <row r="19" spans="1:2" x14ac:dyDescent="0.25">
      <c r="A19" t="s">
        <v>53</v>
      </c>
      <c r="B19" s="2">
        <f>B15-B16-B17-B18</f>
        <v>3650</v>
      </c>
    </row>
    <row r="20" spans="1:2" x14ac:dyDescent="0.25">
      <c r="A20" t="s">
        <v>54</v>
      </c>
      <c r="B20" s="2">
        <f>B19</f>
        <v>3650</v>
      </c>
    </row>
    <row r="21" spans="1:2" x14ac:dyDescent="0.25">
      <c r="A21" t="s">
        <v>55</v>
      </c>
      <c r="B21" s="2">
        <f>B20</f>
        <v>3650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scritture</vt:lpstr>
      <vt:lpstr>CE e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Valentina Lazzarotti</cp:lastModifiedBy>
  <dcterms:created xsi:type="dcterms:W3CDTF">2013-01-03T19:35:00Z</dcterms:created>
  <dcterms:modified xsi:type="dcterms:W3CDTF">2015-12-16T10:52:52Z</dcterms:modified>
</cp:coreProperties>
</file>