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55" windowWidth="16935" windowHeight="7365" activeTab="2"/>
  </bookViews>
  <sheets>
    <sheet name="dati" sheetId="1" r:id="rId1"/>
    <sheet name="scritture" sheetId="2" r:id="rId2"/>
    <sheet name="CE SP FLUSSI" sheetId="3" r:id="rId3"/>
  </sheets>
  <definedNames/>
  <calcPr fullCalcOnLoad="1"/>
</workbook>
</file>

<file path=xl/comments2.xml><?xml version="1.0" encoding="utf-8"?>
<comments xmlns="http://schemas.openxmlformats.org/spreadsheetml/2006/main">
  <authors>
    <author>Valentina Lazzarotti</author>
  </authors>
  <commentList>
    <comment ref="A37" authorId="0">
      <text>
        <r>
          <rPr>
            <b/>
            <sz val="9"/>
            <rFont val="Tahoma"/>
            <family val="2"/>
          </rPr>
          <t>Valentina Lazzarotti:</t>
        </r>
        <r>
          <rPr>
            <sz val="9"/>
            <rFont val="Tahoma"/>
            <family val="2"/>
          </rPr>
          <t xml:space="preserve">
nel conto apposito "rimanenze inziali" di conto economico, girocontate dal conto "rimanenze iniziali" di SP</t>
        </r>
      </text>
    </comment>
  </commentList>
</comments>
</file>

<file path=xl/sharedStrings.xml><?xml version="1.0" encoding="utf-8"?>
<sst xmlns="http://schemas.openxmlformats.org/spreadsheetml/2006/main" count="178" uniqueCount="109">
  <si>
    <t>ATTIVITA’</t>
  </si>
  <si>
    <t>PASSIVITA’ E PATRIMONIO NETTO</t>
  </si>
  <si>
    <t>Impianti, macchinari e altre attrezzature</t>
  </si>
  <si>
    <t>550*</t>
  </si>
  <si>
    <t>Capitale</t>
  </si>
  <si>
    <t>Attività immateriali</t>
  </si>
  <si>
    <t>Riserve</t>
  </si>
  <si>
    <t>Partecipazioni</t>
  </si>
  <si>
    <t>Utile d’esercizio</t>
  </si>
  <si>
    <t>Totale attività non correnti</t>
  </si>
  <si>
    <t>Totale patrimonio netto</t>
  </si>
  <si>
    <t>Rimanenze di materie prime</t>
  </si>
  <si>
    <t>Debiti verso banche non correnti</t>
  </si>
  <si>
    <t>Crediti commerciali</t>
  </si>
  <si>
    <t>Trattamento di fine rapporto</t>
  </si>
  <si>
    <t>Disponibilità liquide e mezzi equivalenti</t>
  </si>
  <si>
    <t>Totale passività non correnti</t>
  </si>
  <si>
    <t>Totale attività correnti</t>
  </si>
  <si>
    <t>Debiti verso le banche correnti</t>
  </si>
  <si>
    <t>Totale attività</t>
  </si>
  <si>
    <t>Debiti verso fornitori</t>
  </si>
  <si>
    <t>Totale passività correnti</t>
  </si>
  <si>
    <t>Totale passività</t>
  </si>
  <si>
    <t>Totale passività e patrimonio netto</t>
  </si>
  <si>
    <t>Conto economico</t>
  </si>
  <si>
    <t xml:space="preserve">Ricavi per vendita di beni </t>
  </si>
  <si>
    <t>Valore della produzione</t>
  </si>
  <si>
    <t>Costi per materie prime, materiali di consumo e merci</t>
  </si>
  <si>
    <t>Ammortamenti</t>
  </si>
  <si>
    <t xml:space="preserve">Salari e stipendi </t>
  </si>
  <si>
    <t>Margine operativo netto</t>
  </si>
  <si>
    <t>Oneri finanziari</t>
  </si>
  <si>
    <t>Risultato al lordo della gestione straordinaria e fiscale</t>
  </si>
  <si>
    <t>Proventi straordinari</t>
  </si>
  <si>
    <t>-</t>
  </si>
  <si>
    <t>Imposte</t>
  </si>
  <si>
    <t xml:space="preserve">Utile netto </t>
  </si>
  <si>
    <t>Nel corso del 2011 si effettuano (e rilevano) le seguenti operazioni, ponendo attenzione alle necessarie rettifiche e/o integrazioni :</t>
  </si>
  <si>
    <t xml:space="preserve">a)       Accensione di un ulteriore mutuo per un valore di 2000 </t>
  </si>
  <si>
    <t>b)       Acquisto di materie prime per 200, IVA 20%, pagamento dilazionato</t>
  </si>
  <si>
    <t>c)       Vendita di prodotti finiti per 800, IVA 20%, riscossione in contanti</t>
  </si>
  <si>
    <t>d)       Pagamento debiti commerciali per 100</t>
  </si>
  <si>
    <t>e)       In data 1/11 si stipula un contratto di affitto, che prevede un canone annuale di 1200, con pagamento posticipato al 1/11 del 2012</t>
  </si>
  <si>
    <t>f)        Continuando il processo di sostituzione di impianti, macchinari e attrezzature, già avviato l’anno precedente, l’impresa vende</t>
  </si>
  <si>
    <t xml:space="preserve"> in contanti (a 700 + IVA 20%) gli impianti, macchinari e altre attrezzature, il cui valore contabile netto è riportato </t>
  </si>
  <si>
    <t>nello stato patrimoniale 2010, e acquista nuovi impianti per 500 + IVA 20%, contraendo debiti verso fornitori</t>
  </si>
  <si>
    <t>g)       Accantona 20 per TFR, mentre “liquida” per 30 alcuni dipendenti che vanno in pensione</t>
  </si>
  <si>
    <t>h)       Rileva rimanenze finali di materie prime per 100</t>
  </si>
  <si>
    <t xml:space="preserve">i)         Degli interessi passivi pagati sul mutuo anticipatamente (pari in totale a 120), solo il 60% sono di competenza del 2011, per cui si procede alla rettifica opportuna     </t>
  </si>
  <si>
    <t>FONDI LIQUIDI</t>
  </si>
  <si>
    <t>(a)</t>
  </si>
  <si>
    <t>(4)</t>
  </si>
  <si>
    <t>(1)</t>
  </si>
  <si>
    <t>(7)</t>
  </si>
  <si>
    <t>(3)</t>
  </si>
  <si>
    <t>(9)</t>
  </si>
  <si>
    <t>(6)</t>
  </si>
  <si>
    <t>MUTUO/DEB VS BANCHE NC</t>
  </si>
  <si>
    <t>RISCONTO ATTIVO</t>
  </si>
  <si>
    <t>(s)</t>
  </si>
  <si>
    <t xml:space="preserve">IVA CREDITO </t>
  </si>
  <si>
    <t>IVA DEBITO</t>
  </si>
  <si>
    <t>RATEO PASSIVO</t>
  </si>
  <si>
    <t>(2)</t>
  </si>
  <si>
    <t>(5)</t>
  </si>
  <si>
    <t>(8)</t>
  </si>
  <si>
    <t>MATERIE PRIME</t>
  </si>
  <si>
    <t>RICAVI</t>
  </si>
  <si>
    <t>AFFITTO</t>
  </si>
  <si>
    <t>PLUSVALENZA</t>
  </si>
  <si>
    <t>TFR</t>
  </si>
  <si>
    <t>INTERESSI</t>
  </si>
  <si>
    <t>Utile portato a nuovo</t>
  </si>
  <si>
    <t>Iva Credito</t>
  </si>
  <si>
    <t>Risconto Attivo</t>
  </si>
  <si>
    <t>Iva Debito</t>
  </si>
  <si>
    <t>Rateo Passivo</t>
  </si>
  <si>
    <t>Rendiconto Finanziario</t>
  </si>
  <si>
    <t>Entrate Correnti</t>
  </si>
  <si>
    <t>Plusvalenze</t>
  </si>
  <si>
    <t>Uscite Correnti</t>
  </si>
  <si>
    <t>Costi</t>
  </si>
  <si>
    <t>Interessi</t>
  </si>
  <si>
    <t>Flussi Correnti</t>
  </si>
  <si>
    <t>Affitti</t>
  </si>
  <si>
    <t>Disinvestimenti</t>
  </si>
  <si>
    <t>Finanziamenti</t>
  </si>
  <si>
    <t>Mutui</t>
  </si>
  <si>
    <t>Flussi di cassa</t>
  </si>
  <si>
    <t>Saldo Iniziale</t>
  </si>
  <si>
    <t>Saldo Finale</t>
  </si>
  <si>
    <t>(g)</t>
  </si>
  <si>
    <t>DEBITI VS FORNITORI</t>
  </si>
  <si>
    <t>FONDO AMM</t>
  </si>
  <si>
    <t>250 (a)</t>
  </si>
  <si>
    <t>250 (6)</t>
  </si>
  <si>
    <t>NUOVI IMP</t>
  </si>
  <si>
    <t>(6.2)</t>
  </si>
  <si>
    <t>(6.1)</t>
  </si>
  <si>
    <t>IMPIANTI</t>
  </si>
  <si>
    <t>DEBITI PER TFR</t>
  </si>
  <si>
    <t>RIMANENZE FINALI (CE)</t>
  </si>
  <si>
    <t>RIMANENZE FINALI (SP)</t>
  </si>
  <si>
    <t>CONSUMI</t>
  </si>
  <si>
    <t>SCORTE INIZIALI</t>
  </si>
  <si>
    <t>ACQUISTI</t>
  </si>
  <si>
    <t>SCORTE FINALI</t>
  </si>
  <si>
    <t>consumi</t>
  </si>
  <si>
    <t>disinvestimenti Macchinari, Attrezzature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</si>
</sst>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8">
    <font>
      <sz val="11"/>
      <color rgb="FF000000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 val="single"/>
      <sz val="10"/>
      <color rgb="FF00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3" fillId="29" borderId="0" applyNumberFormat="0" applyBorder="0" applyAlignment="0" applyProtection="0"/>
    <xf numFmtId="0" fontId="25" fillId="30" borderId="4" applyNumberFormat="0" applyFont="0" applyAlignment="0" applyProtection="0"/>
    <xf numFmtId="0" fontId="34" fillId="20" borderId="5" applyNumberFormat="0" applyAlignment="0" applyProtection="0"/>
    <xf numFmtId="9" fontId="25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4" fillId="0" borderId="10" xfId="0" applyFont="1" applyBorder="1" applyAlignment="1">
      <alignment horizontal="justify" vertical="center" wrapText="1"/>
    </xf>
    <xf numFmtId="15" fontId="45" fillId="0" borderId="11" xfId="0" applyNumberFormat="1" applyFont="1" applyBorder="1" applyAlignment="1">
      <alignment horizontal="justify" vertical="center" wrapText="1"/>
    </xf>
    <xf numFmtId="0" fontId="44" fillId="0" borderId="12" xfId="0" applyFont="1" applyBorder="1" applyAlignment="1">
      <alignment horizontal="justify" vertical="center" wrapText="1"/>
    </xf>
    <xf numFmtId="0" fontId="45" fillId="0" borderId="13" xfId="0" applyFont="1" applyBorder="1" applyAlignment="1">
      <alignment horizontal="justify" vertical="center" wrapText="1"/>
    </xf>
    <xf numFmtId="0" fontId="45" fillId="0" borderId="12" xfId="0" applyFont="1" applyBorder="1" applyAlignment="1">
      <alignment horizontal="justify" vertical="center" wrapText="1"/>
    </xf>
    <xf numFmtId="0" fontId="44" fillId="0" borderId="13" xfId="0" applyFont="1" applyBorder="1" applyAlignment="1">
      <alignment horizontal="justify" vertical="center" wrapText="1"/>
    </xf>
    <xf numFmtId="0" fontId="46" fillId="0" borderId="0" xfId="0" applyFont="1" applyAlignment="1">
      <alignment horizontal="justify" vertical="center"/>
    </xf>
    <xf numFmtId="0" fontId="45" fillId="0" borderId="10" xfId="0" applyFont="1" applyBorder="1" applyAlignment="1">
      <alignment horizontal="justify" vertical="center" wrapText="1"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43.57421875" style="0" customWidth="1"/>
    <col min="2" max="4" width="9.140625" style="0" customWidth="1"/>
    <col min="5" max="5" width="41.28125" style="0" customWidth="1"/>
    <col min="6" max="9" width="9.140625" style="0" customWidth="1"/>
    <col min="10" max="10" width="21.57421875" style="0" customWidth="1"/>
    <col min="11" max="11" width="9.140625" style="0" customWidth="1"/>
  </cols>
  <sheetData>
    <row r="1" spans="1:7" ht="15.75" customHeight="1" thickBot="1">
      <c r="A1" s="1" t="s">
        <v>0</v>
      </c>
      <c r="B1" s="2">
        <v>40178</v>
      </c>
      <c r="C1" s="2">
        <v>40543</v>
      </c>
      <c r="E1" s="3" t="s">
        <v>1</v>
      </c>
      <c r="F1" s="4"/>
      <c r="G1" s="4"/>
    </row>
    <row r="2" spans="1:7" ht="15.75" customHeight="1" thickBot="1">
      <c r="A2" s="5" t="s">
        <v>2</v>
      </c>
      <c r="B2" s="4">
        <v>1200</v>
      </c>
      <c r="C2" s="4" t="s">
        <v>3</v>
      </c>
      <c r="E2" s="5" t="s">
        <v>4</v>
      </c>
      <c r="F2" s="4">
        <v>600</v>
      </c>
      <c r="G2" s="4">
        <v>600</v>
      </c>
    </row>
    <row r="3" spans="1:12" ht="15.75" customHeight="1" thickBot="1">
      <c r="A3" s="5" t="s">
        <v>5</v>
      </c>
      <c r="B3" s="4">
        <v>150</v>
      </c>
      <c r="C3" s="4">
        <v>50</v>
      </c>
      <c r="E3" s="5" t="s">
        <v>6</v>
      </c>
      <c r="F3" s="4">
        <v>400</v>
      </c>
      <c r="G3" s="4">
        <v>300</v>
      </c>
      <c r="J3" s="10"/>
      <c r="K3" s="10"/>
      <c r="L3" s="10"/>
    </row>
    <row r="4" spans="1:7" ht="15.75" customHeight="1" thickBot="1">
      <c r="A4" s="5" t="s">
        <v>7</v>
      </c>
      <c r="B4" s="4">
        <v>200</v>
      </c>
      <c r="C4" s="4">
        <v>39</v>
      </c>
      <c r="E4" s="5" t="s">
        <v>8</v>
      </c>
      <c r="F4" s="4">
        <v>50</v>
      </c>
      <c r="G4" s="4">
        <v>98</v>
      </c>
    </row>
    <row r="5" spans="1:7" ht="15.75" customHeight="1" thickBot="1">
      <c r="A5" s="3" t="s">
        <v>9</v>
      </c>
      <c r="B5" s="6">
        <v>1550</v>
      </c>
      <c r="C5" s="6">
        <v>639</v>
      </c>
      <c r="E5" s="3" t="s">
        <v>10</v>
      </c>
      <c r="F5" s="6">
        <v>1050</v>
      </c>
      <c r="G5" s="6">
        <v>998</v>
      </c>
    </row>
    <row r="6" spans="1:7" ht="15.75" customHeight="1" thickBot="1">
      <c r="A6" s="5" t="s">
        <v>11</v>
      </c>
      <c r="B6" s="4">
        <v>500</v>
      </c>
      <c r="C6" s="4">
        <v>200</v>
      </c>
      <c r="E6" s="5" t="s">
        <v>12</v>
      </c>
      <c r="F6" s="4">
        <v>100</v>
      </c>
      <c r="G6" s="4">
        <v>282</v>
      </c>
    </row>
    <row r="7" spans="1:7" ht="15.75" customHeight="1" thickBot="1">
      <c r="A7" s="5" t="s">
        <v>13</v>
      </c>
      <c r="B7" s="4">
        <v>50</v>
      </c>
      <c r="C7" s="4">
        <v>16</v>
      </c>
      <c r="E7" s="5" t="s">
        <v>14</v>
      </c>
      <c r="F7" s="4">
        <v>400</v>
      </c>
      <c r="G7" s="4">
        <v>120</v>
      </c>
    </row>
    <row r="8" spans="1:7" ht="15.75" customHeight="1" thickBot="1">
      <c r="A8" s="5" t="s">
        <v>15</v>
      </c>
      <c r="B8" s="4">
        <v>50</v>
      </c>
      <c r="C8" s="4">
        <v>745</v>
      </c>
      <c r="E8" s="3" t="s">
        <v>16</v>
      </c>
      <c r="F8" s="6">
        <v>500</v>
      </c>
      <c r="G8" s="6">
        <v>402</v>
      </c>
    </row>
    <row r="9" spans="1:7" ht="15.75" customHeight="1" thickBot="1">
      <c r="A9" s="3" t="s">
        <v>17</v>
      </c>
      <c r="B9" s="6">
        <v>600</v>
      </c>
      <c r="C9" s="6">
        <v>961</v>
      </c>
      <c r="E9" s="5" t="s">
        <v>18</v>
      </c>
      <c r="F9" s="4">
        <v>300</v>
      </c>
      <c r="G9" s="4">
        <v>100</v>
      </c>
    </row>
    <row r="10" spans="1:7" ht="15.75" customHeight="1" thickBot="1">
      <c r="A10" s="3" t="s">
        <v>19</v>
      </c>
      <c r="B10" s="6">
        <v>2150</v>
      </c>
      <c r="C10" s="6">
        <v>1600</v>
      </c>
      <c r="E10" s="5" t="s">
        <v>20</v>
      </c>
      <c r="F10" s="4">
        <v>300</v>
      </c>
      <c r="G10" s="4">
        <v>100</v>
      </c>
    </row>
    <row r="11" spans="5:7" ht="15.75" customHeight="1" thickBot="1">
      <c r="E11" s="3" t="s">
        <v>21</v>
      </c>
      <c r="F11" s="6">
        <v>600</v>
      </c>
      <c r="G11" s="6">
        <v>200</v>
      </c>
    </row>
    <row r="12" spans="5:7" ht="15.75" customHeight="1" thickBot="1">
      <c r="E12" s="3" t="s">
        <v>22</v>
      </c>
      <c r="F12" s="6">
        <v>1100</v>
      </c>
      <c r="G12" s="6">
        <v>602</v>
      </c>
    </row>
    <row r="13" spans="5:7" ht="15.75" customHeight="1" thickBot="1">
      <c r="E13" s="3" t="s">
        <v>23</v>
      </c>
      <c r="F13" s="6">
        <v>2150</v>
      </c>
      <c r="G13" s="6">
        <v>1600</v>
      </c>
    </row>
    <row r="14" ht="15.75" customHeight="1"/>
    <row r="15" ht="15.75" customHeight="1"/>
    <row r="16" ht="15.75" customHeight="1" thickBot="1">
      <c r="A16" s="7" t="s">
        <v>24</v>
      </c>
    </row>
    <row r="17" spans="1:3" ht="15.75" customHeight="1" thickBot="1">
      <c r="A17" s="8"/>
      <c r="B17" s="2">
        <v>40178</v>
      </c>
      <c r="C17" s="2">
        <v>40543</v>
      </c>
    </row>
    <row r="18" spans="1:3" ht="15.75" customHeight="1" thickBot="1">
      <c r="A18" s="5" t="s">
        <v>25</v>
      </c>
      <c r="B18" s="4">
        <v>1400</v>
      </c>
      <c r="C18" s="4">
        <v>1381</v>
      </c>
    </row>
    <row r="19" spans="1:3" ht="15.75" customHeight="1" thickBot="1">
      <c r="A19" s="3" t="s">
        <v>26</v>
      </c>
      <c r="B19" s="6">
        <v>1400</v>
      </c>
      <c r="C19" s="6">
        <v>1381</v>
      </c>
    </row>
    <row r="20" spans="1:3" ht="15.75" customHeight="1" thickBot="1">
      <c r="A20" s="5" t="s">
        <v>27</v>
      </c>
      <c r="B20" s="4">
        <v>-1000</v>
      </c>
      <c r="C20" s="4">
        <v>-855</v>
      </c>
    </row>
    <row r="21" spans="1:3" ht="15.75" customHeight="1" thickBot="1">
      <c r="A21" s="5" t="s">
        <v>28</v>
      </c>
      <c r="B21" s="4">
        <v>-50</v>
      </c>
      <c r="C21" s="4">
        <v>-50</v>
      </c>
    </row>
    <row r="22" spans="1:3" ht="15.75" customHeight="1" thickBot="1">
      <c r="A22" s="5" t="s">
        <v>29</v>
      </c>
      <c r="B22" s="4">
        <v>-350</v>
      </c>
      <c r="C22" s="4">
        <v>-300</v>
      </c>
    </row>
    <row r="23" spans="1:3" ht="15.75" customHeight="1" thickBot="1">
      <c r="A23" s="3" t="s">
        <v>30</v>
      </c>
      <c r="B23" s="6">
        <v>0</v>
      </c>
      <c r="C23" s="6">
        <v>176</v>
      </c>
    </row>
    <row r="24" spans="1:3" ht="15.75" customHeight="1" thickBot="1">
      <c r="A24" s="5" t="s">
        <v>31</v>
      </c>
      <c r="B24" s="4">
        <v>-10</v>
      </c>
      <c r="C24" s="4">
        <v>-40</v>
      </c>
    </row>
    <row r="25" spans="1:3" ht="15.75" customHeight="1" thickBot="1">
      <c r="A25" s="3" t="s">
        <v>32</v>
      </c>
      <c r="B25" s="6">
        <v>-10</v>
      </c>
      <c r="C25" s="6">
        <v>136</v>
      </c>
    </row>
    <row r="26" spans="1:3" ht="15.75" customHeight="1" thickBot="1">
      <c r="A26" s="5" t="s">
        <v>33</v>
      </c>
      <c r="B26" s="4">
        <v>70</v>
      </c>
      <c r="C26" s="4" t="s">
        <v>34</v>
      </c>
    </row>
    <row r="27" spans="1:3" ht="15.75" customHeight="1" thickBot="1">
      <c r="A27" s="5" t="s">
        <v>35</v>
      </c>
      <c r="B27" s="4">
        <v>-10</v>
      </c>
      <c r="C27" s="4">
        <v>-38</v>
      </c>
    </row>
    <row r="28" spans="1:3" ht="15.75" customHeight="1" thickBot="1">
      <c r="A28" s="3" t="s">
        <v>36</v>
      </c>
      <c r="B28" s="6">
        <v>50</v>
      </c>
      <c r="C28" s="6">
        <v>98</v>
      </c>
    </row>
    <row r="29" ht="15.75" customHeight="1"/>
    <row r="30" ht="15.75" customHeight="1"/>
    <row r="31" ht="15.75" customHeight="1"/>
    <row r="32" ht="15.75" customHeight="1"/>
    <row r="33" ht="15.75" customHeight="1"/>
  </sheetData>
  <sheetProtection/>
  <printOptions/>
  <pageMargins left="0.7000000000000001" right="0.7000000000000001" top="0.75" bottom="0.75" header="0.30000000000000004" footer="0.30000000000000004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9"/>
  <sheetViews>
    <sheetView zoomScalePageLayoutView="0" workbookViewId="0" topLeftCell="A13">
      <selection activeCell="F35" sqref="F35"/>
    </sheetView>
  </sheetViews>
  <sheetFormatPr defaultColWidth="9.140625" defaultRowHeight="15"/>
  <cols>
    <col min="1" max="1" width="9.140625" style="0" customWidth="1"/>
    <col min="2" max="2" width="4.8515625" style="9" customWidth="1"/>
    <col min="3" max="3" width="9.140625" style="0" customWidth="1"/>
    <col min="4" max="4" width="2.8515625" style="9" customWidth="1"/>
    <col min="5" max="6" width="9.140625" style="0" customWidth="1"/>
    <col min="7" max="7" width="2.8515625" style="9" customWidth="1"/>
    <col min="8" max="8" width="9.7109375" style="0" bestFit="1" customWidth="1"/>
    <col min="9" max="9" width="2.8515625" style="9" customWidth="1"/>
    <col min="10" max="11" width="9.140625" style="0" customWidth="1"/>
    <col min="12" max="12" width="2.8515625" style="9" customWidth="1"/>
    <col min="13" max="13" width="9.140625" style="0" customWidth="1"/>
    <col min="14" max="14" width="4.421875" style="9" customWidth="1"/>
    <col min="15" max="16" width="9.140625" style="0" customWidth="1"/>
    <col min="17" max="17" width="2.8515625" style="9" customWidth="1"/>
    <col min="18" max="18" width="9.140625" style="0" customWidth="1"/>
    <col min="19" max="19" width="4.8515625" style="9" customWidth="1"/>
    <col min="20" max="21" width="9.140625" style="0" customWidth="1"/>
    <col min="22" max="22" width="2.8515625" style="9" customWidth="1"/>
    <col min="23" max="23" width="9.140625" style="0" customWidth="1"/>
    <col min="24" max="24" width="2.8515625" style="9" customWidth="1"/>
    <col min="25" max="25" width="9.140625" style="0" customWidth="1"/>
  </cols>
  <sheetData>
    <row r="1" ht="15">
      <c r="A1" t="s">
        <v>37</v>
      </c>
    </row>
    <row r="2" ht="15">
      <c r="A2" t="s">
        <v>38</v>
      </c>
    </row>
    <row r="3" ht="15">
      <c r="A3" t="s">
        <v>39</v>
      </c>
    </row>
    <row r="4" ht="15">
      <c r="A4" t="s">
        <v>40</v>
      </c>
    </row>
    <row r="5" ht="15">
      <c r="A5" t="s">
        <v>41</v>
      </c>
    </row>
    <row r="6" ht="15">
      <c r="A6" t="s">
        <v>42</v>
      </c>
    </row>
    <row r="7" ht="15">
      <c r="A7" t="s">
        <v>43</v>
      </c>
    </row>
    <row r="8" ht="15">
      <c r="A8" t="s">
        <v>44</v>
      </c>
    </row>
    <row r="9" ht="15">
      <c r="A9" t="s">
        <v>45</v>
      </c>
    </row>
    <row r="10" ht="15">
      <c r="A10" t="s">
        <v>46</v>
      </c>
    </row>
    <row r="11" ht="15">
      <c r="A11" t="s">
        <v>47</v>
      </c>
    </row>
    <row r="12" ht="15">
      <c r="A12" t="s">
        <v>48</v>
      </c>
    </row>
    <row r="13" ht="15"/>
    <row r="14" ht="15"/>
    <row r="15" ht="15"/>
    <row r="16" ht="15"/>
    <row r="17" ht="15"/>
    <row r="18" ht="15"/>
    <row r="19" ht="15">
      <c r="A19" t="s">
        <v>49</v>
      </c>
    </row>
    <row r="20" spans="1:4" ht="15">
      <c r="A20">
        <f>dati!C8</f>
        <v>745</v>
      </c>
      <c r="B20" s="9" t="s">
        <v>50</v>
      </c>
      <c r="C20">
        <v>100</v>
      </c>
      <c r="D20" s="9" t="s">
        <v>51</v>
      </c>
    </row>
    <row r="21" spans="1:4" ht="15">
      <c r="A21">
        <v>2000</v>
      </c>
      <c r="B21" s="9" t="s">
        <v>52</v>
      </c>
      <c r="C21">
        <v>30</v>
      </c>
      <c r="D21" s="9" t="s">
        <v>53</v>
      </c>
    </row>
    <row r="22" spans="1:4" ht="15">
      <c r="A22">
        <f>H37+M31</f>
        <v>960</v>
      </c>
      <c r="B22" s="9" t="s">
        <v>54</v>
      </c>
      <c r="C22">
        <f>F42</f>
        <v>120</v>
      </c>
      <c r="D22" s="9" t="s">
        <v>55</v>
      </c>
    </row>
    <row r="23" spans="1:3" ht="15">
      <c r="A23">
        <v>840</v>
      </c>
      <c r="B23" s="9" t="s">
        <v>98</v>
      </c>
      <c r="C23">
        <f>A20+A21+A22+A23-C20-C21-C22</f>
        <v>4295</v>
      </c>
    </row>
    <row r="24" ht="15"/>
    <row r="25" spans="1:22" ht="15">
      <c r="A25" t="s">
        <v>99</v>
      </c>
      <c r="F25" t="s">
        <v>57</v>
      </c>
      <c r="K25" t="s">
        <v>100</v>
      </c>
      <c r="P25" t="s">
        <v>58</v>
      </c>
      <c r="U25" t="s">
        <v>93</v>
      </c>
      <c r="V25"/>
    </row>
    <row r="26" spans="1:22" ht="15">
      <c r="A26">
        <v>800</v>
      </c>
      <c r="B26" s="9" t="s">
        <v>50</v>
      </c>
      <c r="C26">
        <v>250</v>
      </c>
      <c r="D26" s="9" t="s">
        <v>56</v>
      </c>
      <c r="F26">
        <f>H27+H26</f>
        <v>2282</v>
      </c>
      <c r="G26" s="9" t="s">
        <v>59</v>
      </c>
      <c r="H26">
        <f>dati!G6</f>
        <v>282</v>
      </c>
      <c r="I26" s="9" t="s">
        <v>50</v>
      </c>
      <c r="K26">
        <v>30</v>
      </c>
      <c r="L26" s="9" t="s">
        <v>53</v>
      </c>
      <c r="M26">
        <f>dati!G7</f>
        <v>120</v>
      </c>
      <c r="N26" s="9" t="s">
        <v>50</v>
      </c>
      <c r="P26">
        <v>48</v>
      </c>
      <c r="Q26" s="9" t="s">
        <v>55</v>
      </c>
      <c r="R26">
        <f>P26</f>
        <v>48</v>
      </c>
      <c r="S26" s="9" t="s">
        <v>59</v>
      </c>
      <c r="U26" t="s">
        <v>95</v>
      </c>
      <c r="V26" t="s">
        <v>94</v>
      </c>
    </row>
    <row r="27" spans="3:14" ht="15">
      <c r="C27">
        <v>550</v>
      </c>
      <c r="D27" s="9" t="s">
        <v>98</v>
      </c>
      <c r="H27">
        <v>2000</v>
      </c>
      <c r="I27" s="9" t="s">
        <v>52</v>
      </c>
      <c r="K27">
        <f>M26+M27-K26</f>
        <v>110</v>
      </c>
      <c r="L27" s="9" t="s">
        <v>59</v>
      </c>
      <c r="M27">
        <f>U37</f>
        <v>20</v>
      </c>
      <c r="N27" s="9" t="s">
        <v>53</v>
      </c>
    </row>
    <row r="28" ht="15">
      <c r="A28" t="s">
        <v>96</v>
      </c>
    </row>
    <row r="29" spans="1:4" ht="15">
      <c r="A29">
        <v>500</v>
      </c>
      <c r="B29" s="9" t="s">
        <v>97</v>
      </c>
      <c r="C29">
        <f>A29</f>
        <v>500</v>
      </c>
      <c r="D29" s="9" t="s">
        <v>59</v>
      </c>
    </row>
    <row r="30" spans="1:21" ht="15">
      <c r="A30" t="s">
        <v>92</v>
      </c>
      <c r="F30" t="s">
        <v>60</v>
      </c>
      <c r="K30" t="s">
        <v>61</v>
      </c>
      <c r="P30" t="s">
        <v>62</v>
      </c>
      <c r="U30" t="s">
        <v>102</v>
      </c>
    </row>
    <row r="31" spans="1:24" ht="15">
      <c r="A31">
        <v>100</v>
      </c>
      <c r="B31" s="9" t="s">
        <v>51</v>
      </c>
      <c r="C31">
        <f>dati!G10</f>
        <v>100</v>
      </c>
      <c r="D31" s="9" t="s">
        <v>50</v>
      </c>
      <c r="F31">
        <f>A38*0.2</f>
        <v>40</v>
      </c>
      <c r="G31" s="9" t="s">
        <v>63</v>
      </c>
      <c r="H31">
        <f>F31+F32</f>
        <v>140</v>
      </c>
      <c r="I31" s="9" t="s">
        <v>59</v>
      </c>
      <c r="K31">
        <f>M31+M32</f>
        <v>300</v>
      </c>
      <c r="L31" s="9" t="s">
        <v>59</v>
      </c>
      <c r="M31">
        <f>H37*0.2</f>
        <v>160</v>
      </c>
      <c r="N31" s="9" t="s">
        <v>54</v>
      </c>
      <c r="P31">
        <f>R31</f>
        <v>200</v>
      </c>
      <c r="Q31" s="9" t="s">
        <v>59</v>
      </c>
      <c r="R31">
        <v>200</v>
      </c>
      <c r="S31" s="9" t="s">
        <v>64</v>
      </c>
      <c r="U31">
        <v>100</v>
      </c>
      <c r="V31" s="9" t="s">
        <v>65</v>
      </c>
      <c r="W31">
        <f>U31</f>
        <v>100</v>
      </c>
      <c r="X31" s="9" t="s">
        <v>59</v>
      </c>
    </row>
    <row r="32" spans="1:14" ht="15">
      <c r="A32">
        <f>C31+C32+C33-A31</f>
        <v>840</v>
      </c>
      <c r="B32" s="9" t="s">
        <v>59</v>
      </c>
      <c r="C32">
        <f>A38+F31</f>
        <v>240</v>
      </c>
      <c r="D32" s="9" t="s">
        <v>63</v>
      </c>
      <c r="F32">
        <v>100</v>
      </c>
      <c r="G32" s="9" t="s">
        <v>97</v>
      </c>
      <c r="M32">
        <f>700*0.2</f>
        <v>140</v>
      </c>
      <c r="N32" s="9" t="s">
        <v>98</v>
      </c>
    </row>
    <row r="33" spans="3:4" ht="15">
      <c r="C33">
        <v>600</v>
      </c>
      <c r="D33" s="9" t="s">
        <v>97</v>
      </c>
    </row>
    <row r="34" ht="15"/>
    <row r="35" ht="15"/>
    <row r="36" spans="1:21" ht="15">
      <c r="A36" t="s">
        <v>66</v>
      </c>
      <c r="F36" t="s">
        <v>67</v>
      </c>
      <c r="K36" t="s">
        <v>68</v>
      </c>
      <c r="P36" t="s">
        <v>69</v>
      </c>
      <c r="U36" t="s">
        <v>70</v>
      </c>
    </row>
    <row r="37" spans="1:24" ht="15">
      <c r="A37">
        <f>dati!C6</f>
        <v>200</v>
      </c>
      <c r="B37" s="9" t="s">
        <v>91</v>
      </c>
      <c r="C37">
        <f>A37+A38</f>
        <v>400</v>
      </c>
      <c r="D37" s="9" t="s">
        <v>59</v>
      </c>
      <c r="F37">
        <f>H37</f>
        <v>800</v>
      </c>
      <c r="G37" s="9" t="s">
        <v>59</v>
      </c>
      <c r="H37">
        <v>800</v>
      </c>
      <c r="I37" s="9" t="s">
        <v>54</v>
      </c>
      <c r="K37">
        <v>200</v>
      </c>
      <c r="L37" s="9" t="s">
        <v>64</v>
      </c>
      <c r="M37">
        <f>K37</f>
        <v>200</v>
      </c>
      <c r="N37" s="9" t="s">
        <v>59</v>
      </c>
      <c r="P37">
        <f>R37</f>
        <v>150</v>
      </c>
      <c r="Q37" s="9" t="s">
        <v>59</v>
      </c>
      <c r="R37">
        <v>150</v>
      </c>
      <c r="S37" s="9" t="s">
        <v>98</v>
      </c>
      <c r="U37">
        <v>20</v>
      </c>
      <c r="V37" s="9" t="s">
        <v>53</v>
      </c>
      <c r="W37">
        <f>U37</f>
        <v>20</v>
      </c>
      <c r="X37" s="9" t="s">
        <v>59</v>
      </c>
    </row>
    <row r="38" spans="1:2" ht="15">
      <c r="A38">
        <v>200</v>
      </c>
      <c r="B38" s="9" t="s">
        <v>63</v>
      </c>
    </row>
    <row r="39" ht="15"/>
    <row r="40" ht="15"/>
    <row r="41" spans="1:6" ht="15">
      <c r="A41" t="s">
        <v>101</v>
      </c>
      <c r="F41" t="s">
        <v>71</v>
      </c>
    </row>
    <row r="42" spans="1:9" ht="15">
      <c r="A42">
        <v>100</v>
      </c>
      <c r="B42" s="9" t="s">
        <v>59</v>
      </c>
      <c r="C42">
        <v>100</v>
      </c>
      <c r="D42" s="9" t="s">
        <v>65</v>
      </c>
      <c r="F42">
        <v>120</v>
      </c>
      <c r="G42" s="9" t="s">
        <v>55</v>
      </c>
      <c r="H42">
        <v>48</v>
      </c>
      <c r="I42" s="9" t="s">
        <v>55</v>
      </c>
    </row>
    <row r="43" spans="8:9" ht="15">
      <c r="H43">
        <f>F42-H42</f>
        <v>72</v>
      </c>
      <c r="I43" s="9" t="s">
        <v>59</v>
      </c>
    </row>
    <row r="45" ht="15">
      <c r="A45" t="s">
        <v>103</v>
      </c>
    </row>
    <row r="46" spans="1:2" ht="15">
      <c r="A46">
        <f>A37</f>
        <v>200</v>
      </c>
      <c r="B46" s="9" t="s">
        <v>104</v>
      </c>
    </row>
    <row r="47" spans="1:2" ht="15">
      <c r="A47">
        <f>A38</f>
        <v>200</v>
      </c>
      <c r="B47" s="9" t="s">
        <v>105</v>
      </c>
    </row>
    <row r="48" spans="1:2" ht="15">
      <c r="A48">
        <f>C42</f>
        <v>100</v>
      </c>
      <c r="B48" s="9" t="s">
        <v>106</v>
      </c>
    </row>
    <row r="49" ht="15">
      <c r="A49">
        <f>A46+A47-A48</f>
        <v>300</v>
      </c>
    </row>
  </sheetData>
  <sheetProtection/>
  <printOptions/>
  <pageMargins left="0.7000000000000001" right="0.7000000000000001" top="0.75" bottom="0.75" header="0.30000000000000004" footer="0.30000000000000004"/>
  <pageSetup fitToHeight="0" fitToWidth="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3.57421875" style="0" customWidth="1"/>
    <col min="2" max="4" width="9.140625" style="0" customWidth="1"/>
    <col min="5" max="5" width="43.57421875" style="0" customWidth="1"/>
    <col min="6" max="6" width="9.140625" style="0" customWidth="1"/>
  </cols>
  <sheetData>
    <row r="1" spans="1:5" ht="15">
      <c r="A1" t="s">
        <v>0</v>
      </c>
      <c r="E1" t="s">
        <v>1</v>
      </c>
    </row>
    <row r="2" spans="1:7" ht="15">
      <c r="A2" t="s">
        <v>2</v>
      </c>
      <c r="C2">
        <f>scritture!C29</f>
        <v>500</v>
      </c>
      <c r="E2" t="s">
        <v>4</v>
      </c>
      <c r="G2">
        <f>dati!G2</f>
        <v>600</v>
      </c>
    </row>
    <row r="3" spans="1:7" ht="15">
      <c r="A3" t="s">
        <v>5</v>
      </c>
      <c r="C3">
        <f>dati!C3</f>
        <v>50</v>
      </c>
      <c r="E3" t="s">
        <v>6</v>
      </c>
      <c r="G3">
        <f>dati!G3</f>
        <v>300</v>
      </c>
    </row>
    <row r="4" spans="1:7" ht="15">
      <c r="A4" t="s">
        <v>7</v>
      </c>
      <c r="C4">
        <f>dati!C4</f>
        <v>39</v>
      </c>
      <c r="E4" t="s">
        <v>8</v>
      </c>
      <c r="G4">
        <f>C31</f>
        <v>358</v>
      </c>
    </row>
    <row r="5" spans="1:7" ht="15">
      <c r="A5" t="s">
        <v>9</v>
      </c>
      <c r="C5">
        <f>C4+C3+C2</f>
        <v>589</v>
      </c>
      <c r="E5" t="s">
        <v>72</v>
      </c>
      <c r="G5">
        <f>dati!G4</f>
        <v>98</v>
      </c>
    </row>
    <row r="6" spans="1:7" ht="15">
      <c r="A6" t="s">
        <v>11</v>
      </c>
      <c r="C6">
        <f>scritture!W31</f>
        <v>100</v>
      </c>
      <c r="E6" t="s">
        <v>10</v>
      </c>
      <c r="G6">
        <f>SUM(G2:G5)</f>
        <v>1356</v>
      </c>
    </row>
    <row r="7" spans="1:7" ht="15">
      <c r="A7" t="s">
        <v>13</v>
      </c>
      <c r="C7">
        <f>dati!C7</f>
        <v>16</v>
      </c>
      <c r="E7" t="s">
        <v>12</v>
      </c>
      <c r="G7">
        <f>scritture!F26</f>
        <v>2282</v>
      </c>
    </row>
    <row r="8" spans="1:7" ht="15">
      <c r="A8" t="s">
        <v>15</v>
      </c>
      <c r="C8">
        <f>scritture!C23</f>
        <v>4295</v>
      </c>
      <c r="E8" t="s">
        <v>14</v>
      </c>
      <c r="G8">
        <f>scritture!K27</f>
        <v>110</v>
      </c>
    </row>
    <row r="9" spans="1:7" ht="15">
      <c r="A9" t="s">
        <v>73</v>
      </c>
      <c r="C9">
        <f>scritture!H31</f>
        <v>140</v>
      </c>
      <c r="E9" t="s">
        <v>16</v>
      </c>
      <c r="G9">
        <f>G7+G8</f>
        <v>2392</v>
      </c>
    </row>
    <row r="10" spans="1:7" ht="15">
      <c r="A10" t="s">
        <v>74</v>
      </c>
      <c r="C10">
        <f>scritture!R26</f>
        <v>48</v>
      </c>
      <c r="E10" t="s">
        <v>18</v>
      </c>
      <c r="G10">
        <f>dati!G9</f>
        <v>100</v>
      </c>
    </row>
    <row r="11" spans="1:7" ht="15">
      <c r="A11" t="s">
        <v>17</v>
      </c>
      <c r="C11">
        <f>C10+C9+C8+C7+C6</f>
        <v>4599</v>
      </c>
      <c r="E11" t="s">
        <v>20</v>
      </c>
      <c r="G11">
        <f>scritture!A32</f>
        <v>840</v>
      </c>
    </row>
    <row r="12" spans="1:7" ht="15">
      <c r="A12" t="s">
        <v>19</v>
      </c>
      <c r="C12">
        <f>C5+C11</f>
        <v>5188</v>
      </c>
      <c r="E12" t="s">
        <v>75</v>
      </c>
      <c r="G12">
        <f>scritture!K31</f>
        <v>300</v>
      </c>
    </row>
    <row r="13" spans="5:7" ht="15">
      <c r="E13" t="s">
        <v>76</v>
      </c>
      <c r="G13">
        <f>scritture!P31</f>
        <v>200</v>
      </c>
    </row>
    <row r="14" spans="5:7" ht="15">
      <c r="E14" t="s">
        <v>21</v>
      </c>
      <c r="G14">
        <f>G11+G10+G12+G13</f>
        <v>1440</v>
      </c>
    </row>
    <row r="15" spans="5:7" ht="15">
      <c r="E15" t="s">
        <v>22</v>
      </c>
      <c r="G15">
        <f>G9+G14</f>
        <v>3832</v>
      </c>
    </row>
    <row r="16" spans="5:7" ht="15">
      <c r="E16" t="s">
        <v>23</v>
      </c>
      <c r="G16">
        <f>G6+G14+G9</f>
        <v>5188</v>
      </c>
    </row>
    <row r="17" ht="15">
      <c r="G17">
        <f>C12-G16</f>
        <v>0</v>
      </c>
    </row>
    <row r="19" spans="1:5" ht="15">
      <c r="A19" t="s">
        <v>24</v>
      </c>
      <c r="E19" t="s">
        <v>77</v>
      </c>
    </row>
    <row r="21" spans="1:7" ht="15">
      <c r="A21" t="s">
        <v>25</v>
      </c>
      <c r="C21">
        <f>scritture!F37</f>
        <v>800</v>
      </c>
      <c r="E21" t="s">
        <v>78</v>
      </c>
      <c r="G21">
        <f>scritture!A22</f>
        <v>960</v>
      </c>
    </row>
    <row r="22" spans="1:7" ht="15">
      <c r="A22" t="s">
        <v>79</v>
      </c>
      <c r="C22">
        <f>scritture!P37</f>
        <v>150</v>
      </c>
      <c r="E22" t="s">
        <v>80</v>
      </c>
      <c r="G22">
        <f>scritture!C20</f>
        <v>100</v>
      </c>
    </row>
    <row r="23" spans="1:7" ht="15">
      <c r="A23" t="s">
        <v>26</v>
      </c>
      <c r="C23">
        <f>C21+C22</f>
        <v>950</v>
      </c>
      <c r="E23" t="s">
        <v>70</v>
      </c>
      <c r="G23">
        <f>scritture!C21</f>
        <v>30</v>
      </c>
    </row>
    <row r="24" spans="1:7" ht="15">
      <c r="A24" t="s">
        <v>81</v>
      </c>
      <c r="C24">
        <f>C25-C26+C27+C28</f>
        <v>520</v>
      </c>
      <c r="E24" t="s">
        <v>82</v>
      </c>
      <c r="G24">
        <f>scritture!C22</f>
        <v>120</v>
      </c>
    </row>
    <row r="25" spans="1:3" ht="15">
      <c r="A25" t="s">
        <v>107</v>
      </c>
      <c r="C25">
        <f>scritture!A49</f>
        <v>300</v>
      </c>
    </row>
    <row r="26" spans="5:7" ht="15">
      <c r="E26" t="s">
        <v>83</v>
      </c>
      <c r="G26">
        <f>G21-G22-G23-G24</f>
        <v>710</v>
      </c>
    </row>
    <row r="27" spans="1:3" ht="15">
      <c r="A27" t="s">
        <v>84</v>
      </c>
      <c r="C27">
        <f>scritture!M37</f>
        <v>200</v>
      </c>
    </row>
    <row r="28" spans="1:5" ht="15">
      <c r="A28" t="s">
        <v>70</v>
      </c>
      <c r="C28">
        <f>scritture!W37</f>
        <v>20</v>
      </c>
      <c r="E28" t="s">
        <v>85</v>
      </c>
    </row>
    <row r="29" spans="1:7" ht="15">
      <c r="A29" t="s">
        <v>30</v>
      </c>
      <c r="C29">
        <f>C23-C24</f>
        <v>430</v>
      </c>
      <c r="E29" t="s">
        <v>108</v>
      </c>
      <c r="G29">
        <f>scritture!A23</f>
        <v>840</v>
      </c>
    </row>
    <row r="30" spans="1:3" ht="15">
      <c r="A30" t="s">
        <v>31</v>
      </c>
      <c r="C30">
        <f>scritture!H43</f>
        <v>72</v>
      </c>
    </row>
    <row r="31" spans="1:3" ht="15">
      <c r="A31" t="s">
        <v>36</v>
      </c>
      <c r="C31">
        <f>C29-C30</f>
        <v>358</v>
      </c>
    </row>
    <row r="32" ht="15">
      <c r="E32" t="s">
        <v>86</v>
      </c>
    </row>
    <row r="33" spans="5:7" ht="15">
      <c r="E33" t="s">
        <v>87</v>
      </c>
      <c r="G33">
        <f>scritture!A21</f>
        <v>2000</v>
      </c>
    </row>
    <row r="35" spans="5:7" ht="15">
      <c r="E35" t="s">
        <v>88</v>
      </c>
      <c r="G35">
        <f>G21-G22-G23-G24+G29+G33-G30</f>
        <v>3550</v>
      </c>
    </row>
    <row r="37" spans="5:7" ht="15">
      <c r="E37" t="s">
        <v>89</v>
      </c>
      <c r="G37">
        <f>scritture!A20</f>
        <v>745</v>
      </c>
    </row>
    <row r="39" spans="5:7" ht="15">
      <c r="E39" t="s">
        <v>90</v>
      </c>
      <c r="G39">
        <f>G35+G37</f>
        <v>4295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</dc:creator>
  <cp:keywords/>
  <dc:description/>
  <cp:lastModifiedBy>Valentina Lazzarotti</cp:lastModifiedBy>
  <dcterms:created xsi:type="dcterms:W3CDTF">2013-01-03T15:02:54Z</dcterms:created>
  <dcterms:modified xsi:type="dcterms:W3CDTF">2015-12-16T11:52:59Z</dcterms:modified>
  <cp:category/>
  <cp:version/>
  <cp:contentType/>
  <cp:contentStatus/>
</cp:coreProperties>
</file>