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/EOA/EOA 2016-2017/"/>
    </mc:Choice>
  </mc:AlternateContent>
  <bookViews>
    <workbookView xWindow="0" yWindow="460" windowWidth="28800" windowHeight="16500" tabRatio="500" activeTab="3"/>
  </bookViews>
  <sheets>
    <sheet name="scritture" sheetId="1" r:id="rId1"/>
    <sheet name="ce" sheetId="2" r:id="rId2"/>
    <sheet name="sp" sheetId="3" r:id="rId3"/>
    <sheet name="rendiconto" sheetId="4" r:id="rId4"/>
  </sheets>
  <definedNames>
    <definedName name="_xlnm.Print_Area" localSheetId="1">ce!$A$1:$C$18</definedName>
    <definedName name="_xlnm.Print_Area" localSheetId="3">rendiconto!$A$1:$R$49</definedName>
    <definedName name="_xlnm.Print_Area" localSheetId="0">scritture!$A$1:$T$50</definedName>
    <definedName name="_xlnm.Print_Area" localSheetId="2">sp!$A$1:$D$13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3" l="1"/>
  <c r="D10" i="3"/>
  <c r="D9" i="3"/>
  <c r="D8" i="3"/>
  <c r="E8" i="1"/>
  <c r="D7" i="3"/>
  <c r="D6" i="3"/>
  <c r="D4" i="3"/>
  <c r="D3" i="3"/>
  <c r="B20" i="1"/>
  <c r="B13" i="3"/>
  <c r="B12" i="3"/>
  <c r="B11" i="3"/>
  <c r="B10" i="3"/>
  <c r="B9" i="3"/>
  <c r="B8" i="3"/>
  <c r="B7" i="3"/>
  <c r="B6" i="3"/>
  <c r="B5" i="3"/>
  <c r="B4" i="3"/>
  <c r="B3" i="3"/>
  <c r="C13" i="1"/>
  <c r="C12" i="1"/>
  <c r="B10" i="2"/>
  <c r="B28" i="4"/>
  <c r="B11" i="2"/>
  <c r="B29" i="4"/>
  <c r="B12" i="2"/>
  <c r="B30" i="4"/>
  <c r="B3" i="2"/>
  <c r="B31" i="4"/>
  <c r="B14" i="2"/>
  <c r="B32" i="4"/>
  <c r="B33" i="4"/>
  <c r="B34" i="4"/>
  <c r="Q13" i="1"/>
  <c r="R14" i="1"/>
  <c r="B35" i="4"/>
  <c r="B38" i="4"/>
  <c r="B39" i="4"/>
  <c r="A28" i="1"/>
  <c r="B29" i="1"/>
  <c r="S7" i="1"/>
  <c r="R8" i="1"/>
  <c r="B9" i="2"/>
  <c r="B9" i="4"/>
  <c r="B8" i="4"/>
  <c r="B7" i="4"/>
  <c r="B5" i="4"/>
  <c r="B6" i="4"/>
  <c r="B2" i="2"/>
  <c r="B4" i="2"/>
  <c r="B6" i="2"/>
  <c r="B7" i="2"/>
  <c r="B8" i="2"/>
  <c r="C49" i="1"/>
  <c r="B13" i="2"/>
  <c r="B15" i="2"/>
  <c r="B16" i="2"/>
  <c r="B17" i="2"/>
  <c r="B18" i="2"/>
  <c r="B22" i="4"/>
  <c r="B11" i="4"/>
  <c r="B16" i="4"/>
  <c r="B20" i="4"/>
  <c r="B21" i="4"/>
  <c r="B23" i="4"/>
  <c r="A12" i="1"/>
</calcChain>
</file>

<file path=xl/comments1.xml><?xml version="1.0" encoding="utf-8"?>
<comments xmlns="http://schemas.openxmlformats.org/spreadsheetml/2006/main">
  <authors>
    <author>Utente di Microsoft Office</author>
  </authors>
  <commentList>
    <comment ref="A1" authorId="0">
      <text>
        <r>
          <rPr>
            <b/>
            <sz val="10"/>
            <color indexed="81"/>
            <rFont val="Calibri"/>
          </rPr>
          <t>non ci sono rimanenze di PF!</t>
        </r>
      </text>
    </comment>
    <comment ref="A5" authorId="0">
      <text>
        <r>
          <rPr>
            <b/>
            <sz val="10"/>
            <color indexed="81"/>
            <rFont val="Calibri"/>
          </rPr>
          <t>nno cis ono rimanenze di mp!</t>
        </r>
      </text>
    </comment>
  </commentList>
</comments>
</file>

<file path=xl/sharedStrings.xml><?xml version="1.0" encoding="utf-8"?>
<sst xmlns="http://schemas.openxmlformats.org/spreadsheetml/2006/main" count="265" uniqueCount="118">
  <si>
    <t>1 e 2</t>
  </si>
  <si>
    <t>cassa</t>
  </si>
  <si>
    <t>mutui</t>
  </si>
  <si>
    <t>apertura</t>
  </si>
  <si>
    <t>DARE</t>
  </si>
  <si>
    <t>AVERE</t>
  </si>
  <si>
    <t>n. operazione</t>
  </si>
  <si>
    <t>interessi passivi</t>
  </si>
  <si>
    <t>merci c/vendita</t>
  </si>
  <si>
    <t>merci c/acquisti</t>
  </si>
  <si>
    <t>capitale sociale</t>
  </si>
  <si>
    <t>riserva sovrapprezzo azioni</t>
  </si>
  <si>
    <t>sp</t>
  </si>
  <si>
    <t>rendiconto</t>
  </si>
  <si>
    <t>macchinari</t>
  </si>
  <si>
    <t>automezzi</t>
  </si>
  <si>
    <t>fondo ammortamento</t>
  </si>
  <si>
    <t>Plusvalenze</t>
  </si>
  <si>
    <t>minusvalenze</t>
  </si>
  <si>
    <t>stipendi</t>
  </si>
  <si>
    <t>oneri sociali</t>
  </si>
  <si>
    <t>debiti per TFR</t>
  </si>
  <si>
    <t>accantonamento TFR</t>
  </si>
  <si>
    <t>fondo svalutazione crediti</t>
  </si>
  <si>
    <t>Fabbricati</t>
  </si>
  <si>
    <t>fondo ammortamento fabbricati</t>
  </si>
  <si>
    <t>fondo svalutazione fabbricati</t>
  </si>
  <si>
    <t>accantonamento per svalutazione fabbricati</t>
  </si>
  <si>
    <t>accantonamento per svalutazione crediti</t>
  </si>
  <si>
    <t>ammortamento fabbricati</t>
  </si>
  <si>
    <t>risconto</t>
  </si>
  <si>
    <t>affitti passivi</t>
  </si>
  <si>
    <t>risconto attivo</t>
  </si>
  <si>
    <t>saldo</t>
  </si>
  <si>
    <t>metodo diretto</t>
  </si>
  <si>
    <t>da gestione corrente</t>
  </si>
  <si>
    <t>vendite prodotti</t>
  </si>
  <si>
    <t>acquisti</t>
  </si>
  <si>
    <t>flussi correnti</t>
  </si>
  <si>
    <t>da finanziamenti</t>
  </si>
  <si>
    <t>capitale</t>
  </si>
  <si>
    <t>rimborso mutui</t>
  </si>
  <si>
    <t>totale</t>
  </si>
  <si>
    <t>da inv/dis</t>
  </si>
  <si>
    <t>flussi di cassa</t>
  </si>
  <si>
    <t>saldo iniziale</t>
  </si>
  <si>
    <t>saldo finale</t>
  </si>
  <si>
    <t>ricavi</t>
  </si>
  <si>
    <t>valore della produzione</t>
  </si>
  <si>
    <t>plusvalenze</t>
  </si>
  <si>
    <t>costi della produzione</t>
  </si>
  <si>
    <t>acc tfr</t>
  </si>
  <si>
    <t>ammortamenti</t>
  </si>
  <si>
    <t>svalutazione fabbricati</t>
  </si>
  <si>
    <t>svalutazione crediti</t>
  </si>
  <si>
    <t>acquisti (consumi)merci</t>
  </si>
  <si>
    <t>utile d'esercizio</t>
  </si>
  <si>
    <t>reddito operativo (MON)</t>
  </si>
  <si>
    <t>ebit</t>
  </si>
  <si>
    <t>crediti vs clienti</t>
  </si>
  <si>
    <t>debiti verso fornitori</t>
  </si>
  <si>
    <t>metodo indiretto</t>
  </si>
  <si>
    <t>+acc tfr</t>
  </si>
  <si>
    <t>+ammort</t>
  </si>
  <si>
    <t>+svalutazioni fabb</t>
  </si>
  <si>
    <t>+svalutazione crediti</t>
  </si>
  <si>
    <t>-plusvalenze</t>
  </si>
  <si>
    <t>+minusvalenze</t>
  </si>
  <si>
    <t>flusso di cassa potenziale</t>
  </si>
  <si>
    <t>ricavi - costi monetari</t>
  </si>
  <si>
    <t>si può partire da MON ma occorre togliere anche gli interessi</t>
  </si>
  <si>
    <t>-aumenti crediti commerciali</t>
  </si>
  <si>
    <t>+aumento di debiti commerciali</t>
  </si>
  <si>
    <t>sottraggo gli aumenti di CCN</t>
  </si>
  <si>
    <t>aggiungo le riduzioni di CCN</t>
  </si>
  <si>
    <t>si ha che:</t>
  </si>
  <si>
    <t>un aumento crediti è un aumento di CCN</t>
  </si>
  <si>
    <t>un aumento debiti commerciali è una riduzione di CCN</t>
  </si>
  <si>
    <t>un aumento di scorte è un aumento di CCN</t>
  </si>
  <si>
    <t>un aumento dei debiti per TFR è una diminuzione di CCN</t>
  </si>
  <si>
    <t>assorbe cassa</t>
  </si>
  <si>
    <t>libera cassa</t>
  </si>
  <si>
    <t>una riduzione dei debiti commerciali è un aumento di CCN</t>
  </si>
  <si>
    <t>una riduzione dei debiti per TFR è un aumento di CCN</t>
  </si>
  <si>
    <t>una diminuzione crediti è una riduzione di CCN</t>
  </si>
  <si>
    <t xml:space="preserve">una riduzione di scorte è una riduzione di CCN </t>
  </si>
  <si>
    <t>in sintesi:</t>
  </si>
  <si>
    <t>aggiungo le riduzioni</t>
  </si>
  <si>
    <t>assorbono cassa</t>
  </si>
  <si>
    <t>liberano cassa</t>
  </si>
  <si>
    <t>delta</t>
  </si>
  <si>
    <t>anche il risconto è un aumento crediti</t>
  </si>
  <si>
    <t>-aumento risconti</t>
  </si>
  <si>
    <t>+ aumento di TFR</t>
  </si>
  <si>
    <t>va considerato solo 1 volta</t>
  </si>
  <si>
    <t>tfr</t>
  </si>
  <si>
    <t>o come costo non monetario o come aumento debiti</t>
  </si>
  <si>
    <r>
      <t xml:space="preserve">se definiamo CCN= crediti comme + scorte - debiti commerciali </t>
    </r>
    <r>
      <rPr>
        <sz val="12"/>
        <color rgb="FFFF0000"/>
        <rFont val="Calibri (Corpo)"/>
      </rPr>
      <t>- tfr</t>
    </r>
  </si>
  <si>
    <t>ho tolto i risconti dai costi avendo rinviato una parte, ma li pago (analogo caso rimanenze)</t>
  </si>
  <si>
    <t>attività</t>
  </si>
  <si>
    <t>fabbricati</t>
  </si>
  <si>
    <t>ammort</t>
  </si>
  <si>
    <t>svalutaz</t>
  </si>
  <si>
    <t>immo nette</t>
  </si>
  <si>
    <t>crediti</t>
  </si>
  <si>
    <t>svalutazione</t>
  </si>
  <si>
    <t>fondo amm ex</t>
  </si>
  <si>
    <t>crediti netti</t>
  </si>
  <si>
    <t>risconti attivi</t>
  </si>
  <si>
    <t>fondi liquidi</t>
  </si>
  <si>
    <t>totale attivo</t>
  </si>
  <si>
    <t>pn e pass</t>
  </si>
  <si>
    <t>riserva sovra</t>
  </si>
  <si>
    <t>utili portati a nuovo</t>
  </si>
  <si>
    <t>utile d'es</t>
  </si>
  <si>
    <t>tot PN</t>
  </si>
  <si>
    <t>debiti vs fornitori</t>
  </si>
  <si>
    <t>totale PN e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</si>
</sst>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1"/>
      <name val="Calibri"/>
    </font>
    <font>
      <sz val="12"/>
      <color rgb="FFFF0000"/>
      <name val="Calibri"/>
      <family val="2"/>
      <scheme val="minor"/>
    </font>
    <font>
      <sz val="12"/>
      <color rgb="FFFF0000"/>
      <name val="Calibri (Corpo)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/>
    <xf numFmtId="0" fontId="0" fillId="0" borderId="0" xfId="0" quotePrefix="1"/>
    <xf numFmtId="0" fontId="0" fillId="3" borderId="0" xfId="0" quotePrefix="1" applyFill="1"/>
    <xf numFmtId="0" fontId="0" fillId="3" borderId="0" xfId="0" applyFill="1"/>
    <xf numFmtId="0" fontId="3" fillId="0" borderId="0" xfId="0" applyFont="1" applyFill="1"/>
    <xf numFmtId="0" fontId="3" fillId="0" borderId="0" xfId="0" applyFont="1"/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T49"/>
  <sheetViews>
    <sheetView workbookViewId="0">
      <selection sqref="A1:T50"/>
    </sheetView>
  </sheetViews>
  <sheetFormatPr baseColWidth="10" defaultRowHeight="16" x14ac:dyDescent="0.2"/>
  <cols>
    <col min="5" max="5" width="15.33203125" customWidth="1"/>
    <col min="13" max="13" width="11.83203125" customWidth="1"/>
    <col min="17" max="17" width="17.83203125" bestFit="1" customWidth="1"/>
  </cols>
  <sheetData>
    <row r="2" spans="1:20" x14ac:dyDescent="0.2">
      <c r="A2" t="s">
        <v>0</v>
      </c>
    </row>
    <row r="4" spans="1:20" ht="32" x14ac:dyDescent="0.2">
      <c r="A4" t="s">
        <v>1</v>
      </c>
      <c r="E4" t="s">
        <v>2</v>
      </c>
      <c r="I4" s="1" t="s">
        <v>7</v>
      </c>
      <c r="M4" s="1" t="s">
        <v>8</v>
      </c>
      <c r="Q4" t="s">
        <v>59</v>
      </c>
    </row>
    <row r="5" spans="1:20" ht="32" x14ac:dyDescent="0.2">
      <c r="A5" t="s">
        <v>4</v>
      </c>
      <c r="B5" s="1" t="s">
        <v>6</v>
      </c>
      <c r="C5" t="s">
        <v>5</v>
      </c>
      <c r="D5" s="1" t="s">
        <v>6</v>
      </c>
      <c r="E5" t="s">
        <v>4</v>
      </c>
      <c r="F5" s="1" t="s">
        <v>6</v>
      </c>
      <c r="G5" t="s">
        <v>5</v>
      </c>
      <c r="H5" s="1" t="s">
        <v>6</v>
      </c>
      <c r="I5" t="s">
        <v>4</v>
      </c>
      <c r="J5" s="1" t="s">
        <v>6</v>
      </c>
      <c r="K5" t="s">
        <v>5</v>
      </c>
      <c r="L5" s="1" t="s">
        <v>6</v>
      </c>
      <c r="M5" t="s">
        <v>4</v>
      </c>
      <c r="N5" s="1" t="s">
        <v>6</v>
      </c>
      <c r="O5" t="s">
        <v>5</v>
      </c>
      <c r="P5" s="1" t="s">
        <v>6</v>
      </c>
      <c r="Q5" t="s">
        <v>4</v>
      </c>
      <c r="R5" s="1" t="s">
        <v>6</v>
      </c>
      <c r="S5" t="s">
        <v>5</v>
      </c>
      <c r="T5" s="1" t="s">
        <v>6</v>
      </c>
    </row>
    <row r="6" spans="1:20" x14ac:dyDescent="0.2">
      <c r="A6">
        <v>3700</v>
      </c>
      <c r="B6" t="s">
        <v>3</v>
      </c>
      <c r="O6">
        <v>3000</v>
      </c>
      <c r="P6">
        <v>3</v>
      </c>
      <c r="Q6">
        <v>100</v>
      </c>
      <c r="R6" t="s">
        <v>3</v>
      </c>
    </row>
    <row r="7" spans="1:20" x14ac:dyDescent="0.2">
      <c r="A7">
        <v>400</v>
      </c>
      <c r="B7">
        <v>1</v>
      </c>
      <c r="C7">
        <v>100</v>
      </c>
      <c r="D7">
        <v>2</v>
      </c>
      <c r="E7">
        <v>80</v>
      </c>
      <c r="F7">
        <v>2</v>
      </c>
      <c r="G7">
        <v>400</v>
      </c>
      <c r="H7">
        <v>1</v>
      </c>
      <c r="I7">
        <v>20</v>
      </c>
      <c r="J7">
        <v>2</v>
      </c>
      <c r="Q7">
        <v>2000</v>
      </c>
      <c r="R7">
        <v>3</v>
      </c>
      <c r="S7">
        <f>Q6+Q7</f>
        <v>2100</v>
      </c>
    </row>
    <row r="8" spans="1:20" x14ac:dyDescent="0.2">
      <c r="A8">
        <v>1000</v>
      </c>
      <c r="B8">
        <v>3</v>
      </c>
      <c r="C8">
        <v>100</v>
      </c>
      <c r="D8">
        <v>4</v>
      </c>
      <c r="E8">
        <f>G7-E7</f>
        <v>320</v>
      </c>
      <c r="F8" t="s">
        <v>33</v>
      </c>
      <c r="R8">
        <f>S7-Q6</f>
        <v>2000</v>
      </c>
      <c r="S8" t="s">
        <v>90</v>
      </c>
    </row>
    <row r="9" spans="1:20" x14ac:dyDescent="0.2">
      <c r="A9">
        <v>1200</v>
      </c>
      <c r="B9">
        <v>5</v>
      </c>
      <c r="C9">
        <v>1000</v>
      </c>
      <c r="D9">
        <v>10</v>
      </c>
    </row>
    <row r="10" spans="1:20" ht="32" x14ac:dyDescent="0.2">
      <c r="A10">
        <v>2800</v>
      </c>
      <c r="B10">
        <v>8</v>
      </c>
      <c r="C10">
        <v>300</v>
      </c>
      <c r="D10">
        <v>11</v>
      </c>
      <c r="M10" s="1" t="s">
        <v>9</v>
      </c>
      <c r="Q10" t="s">
        <v>60</v>
      </c>
    </row>
    <row r="11" spans="1:20" ht="32" x14ac:dyDescent="0.2">
      <c r="A11">
        <v>2900</v>
      </c>
      <c r="B11">
        <v>9</v>
      </c>
      <c r="C11">
        <v>360</v>
      </c>
      <c r="D11">
        <v>16</v>
      </c>
      <c r="M11" t="s">
        <v>4</v>
      </c>
      <c r="N11" s="1" t="s">
        <v>6</v>
      </c>
      <c r="O11" t="s">
        <v>5</v>
      </c>
      <c r="P11" s="1" t="s">
        <v>6</v>
      </c>
      <c r="Q11" t="s">
        <v>4</v>
      </c>
      <c r="R11" s="1" t="s">
        <v>6</v>
      </c>
      <c r="S11" t="s">
        <v>5</v>
      </c>
      <c r="T11" s="1" t="s">
        <v>6</v>
      </c>
    </row>
    <row r="12" spans="1:20" x14ac:dyDescent="0.2">
      <c r="A12">
        <f>SUM(A6:A11)</f>
        <v>12000</v>
      </c>
      <c r="C12">
        <f>SUM(C7:C11)</f>
        <v>1860</v>
      </c>
      <c r="M12">
        <v>200</v>
      </c>
      <c r="N12">
        <v>4</v>
      </c>
      <c r="S12">
        <v>2100</v>
      </c>
      <c r="T12" t="s">
        <v>3</v>
      </c>
    </row>
    <row r="13" spans="1:20" x14ac:dyDescent="0.2">
      <c r="C13" s="2">
        <f>A12-C12</f>
        <v>10140</v>
      </c>
      <c r="D13" t="s">
        <v>33</v>
      </c>
      <c r="Q13">
        <f>S12+S13</f>
        <v>2200</v>
      </c>
      <c r="R13" t="s">
        <v>33</v>
      </c>
      <c r="S13">
        <v>100</v>
      </c>
      <c r="T13">
        <v>4</v>
      </c>
    </row>
    <row r="14" spans="1:20" x14ac:dyDescent="0.2">
      <c r="C14" s="2"/>
      <c r="Q14" t="s">
        <v>90</v>
      </c>
      <c r="R14">
        <f>Q13-S12</f>
        <v>100</v>
      </c>
    </row>
    <row r="17" spans="1:20" ht="48" x14ac:dyDescent="0.2">
      <c r="A17" s="1" t="s">
        <v>10</v>
      </c>
      <c r="E17" s="1" t="s">
        <v>11</v>
      </c>
      <c r="I17" s="1" t="s">
        <v>14</v>
      </c>
      <c r="M17" s="1" t="s">
        <v>15</v>
      </c>
      <c r="Q17" s="1" t="s">
        <v>16</v>
      </c>
    </row>
    <row r="18" spans="1:20" ht="32" x14ac:dyDescent="0.2">
      <c r="A18" t="s">
        <v>4</v>
      </c>
      <c r="B18" s="1" t="s">
        <v>6</v>
      </c>
      <c r="C18" t="s">
        <v>5</v>
      </c>
      <c r="D18" s="1" t="s">
        <v>6</v>
      </c>
      <c r="E18" t="s">
        <v>4</v>
      </c>
      <c r="F18" s="1" t="s">
        <v>6</v>
      </c>
      <c r="G18" t="s">
        <v>5</v>
      </c>
      <c r="H18" s="1" t="s">
        <v>6</v>
      </c>
      <c r="I18" t="s">
        <v>4</v>
      </c>
      <c r="J18" s="1" t="s">
        <v>6</v>
      </c>
      <c r="K18" t="s">
        <v>5</v>
      </c>
      <c r="L18" s="1" t="s">
        <v>6</v>
      </c>
      <c r="M18" t="s">
        <v>4</v>
      </c>
      <c r="N18" s="1" t="s">
        <v>6</v>
      </c>
      <c r="O18" t="s">
        <v>5</v>
      </c>
      <c r="P18" s="1" t="s">
        <v>6</v>
      </c>
      <c r="Q18" t="s">
        <v>4</v>
      </c>
      <c r="R18" s="1" t="s">
        <v>6</v>
      </c>
      <c r="S18" t="s">
        <v>5</v>
      </c>
      <c r="T18" s="1" t="s">
        <v>6</v>
      </c>
    </row>
    <row r="19" spans="1:20" x14ac:dyDescent="0.2">
      <c r="C19">
        <v>8000</v>
      </c>
      <c r="D19" t="s">
        <v>3</v>
      </c>
      <c r="G19">
        <v>200</v>
      </c>
      <c r="H19">
        <v>5</v>
      </c>
      <c r="I19">
        <v>3000</v>
      </c>
      <c r="J19" t="s">
        <v>3</v>
      </c>
      <c r="K19">
        <v>500</v>
      </c>
      <c r="L19">
        <v>6</v>
      </c>
      <c r="M19">
        <v>4000</v>
      </c>
      <c r="N19" t="s">
        <v>3</v>
      </c>
      <c r="O19">
        <v>1000</v>
      </c>
      <c r="P19">
        <v>7</v>
      </c>
      <c r="Q19">
        <v>500</v>
      </c>
      <c r="R19">
        <v>6</v>
      </c>
      <c r="S19">
        <v>500</v>
      </c>
      <c r="T19" t="s">
        <v>3</v>
      </c>
    </row>
    <row r="20" spans="1:20" x14ac:dyDescent="0.2">
      <c r="B20">
        <f>C19+C20</f>
        <v>9000</v>
      </c>
      <c r="C20">
        <v>1000</v>
      </c>
      <c r="D20">
        <v>5</v>
      </c>
      <c r="K20">
        <v>2500</v>
      </c>
      <c r="L20">
        <v>8</v>
      </c>
      <c r="O20">
        <v>3000</v>
      </c>
      <c r="P20">
        <v>9</v>
      </c>
      <c r="Q20">
        <v>1000</v>
      </c>
      <c r="R20">
        <v>7</v>
      </c>
      <c r="S20">
        <v>1000</v>
      </c>
      <c r="T20" t="s">
        <v>3</v>
      </c>
    </row>
    <row r="23" spans="1:20" ht="32" x14ac:dyDescent="0.2">
      <c r="I23" s="1" t="s">
        <v>17</v>
      </c>
      <c r="M23" s="1" t="s">
        <v>18</v>
      </c>
    </row>
    <row r="24" spans="1:20" ht="32" x14ac:dyDescent="0.2">
      <c r="I24" t="s">
        <v>4</v>
      </c>
      <c r="J24" s="1" t="s">
        <v>6</v>
      </c>
      <c r="K24" t="s">
        <v>5</v>
      </c>
      <c r="L24" s="1" t="s">
        <v>6</v>
      </c>
      <c r="M24" t="s">
        <v>4</v>
      </c>
      <c r="N24" s="1" t="s">
        <v>6</v>
      </c>
      <c r="O24" t="s">
        <v>5</v>
      </c>
      <c r="P24" s="1" t="s">
        <v>6</v>
      </c>
    </row>
    <row r="25" spans="1:20" ht="32" x14ac:dyDescent="0.2">
      <c r="A25" s="1" t="s">
        <v>21</v>
      </c>
      <c r="K25">
        <v>300</v>
      </c>
      <c r="L25">
        <v>8</v>
      </c>
      <c r="M25">
        <v>100</v>
      </c>
      <c r="N25">
        <v>9</v>
      </c>
    </row>
    <row r="26" spans="1:20" ht="32" x14ac:dyDescent="0.2">
      <c r="A26" t="s">
        <v>4</v>
      </c>
      <c r="B26" s="1" t="s">
        <v>6</v>
      </c>
      <c r="C26" t="s">
        <v>5</v>
      </c>
      <c r="D26" s="1" t="s">
        <v>6</v>
      </c>
    </row>
    <row r="27" spans="1:20" x14ac:dyDescent="0.2">
      <c r="C27">
        <v>700</v>
      </c>
      <c r="D27" t="s">
        <v>3</v>
      </c>
    </row>
    <row r="28" spans="1:20" ht="32" x14ac:dyDescent="0.2">
      <c r="A28">
        <f>C27+C28-A27</f>
        <v>785</v>
      </c>
      <c r="B28" t="s">
        <v>33</v>
      </c>
      <c r="C28">
        <v>85</v>
      </c>
      <c r="D28">
        <v>12</v>
      </c>
      <c r="I28" s="1" t="s">
        <v>19</v>
      </c>
      <c r="M28" s="1" t="s">
        <v>20</v>
      </c>
      <c r="Q28" s="1" t="s">
        <v>22</v>
      </c>
    </row>
    <row r="29" spans="1:20" ht="32" x14ac:dyDescent="0.2">
      <c r="A29" t="s">
        <v>90</v>
      </c>
      <c r="B29">
        <f>A28-C27</f>
        <v>85</v>
      </c>
      <c r="I29" t="s">
        <v>4</v>
      </c>
      <c r="J29" s="1" t="s">
        <v>6</v>
      </c>
      <c r="K29" t="s">
        <v>5</v>
      </c>
      <c r="L29" s="1" t="s">
        <v>6</v>
      </c>
      <c r="M29" t="s">
        <v>4</v>
      </c>
      <c r="N29" s="1" t="s">
        <v>6</v>
      </c>
      <c r="O29" t="s">
        <v>5</v>
      </c>
      <c r="P29" s="1" t="s">
        <v>6</v>
      </c>
      <c r="Q29" t="s">
        <v>4</v>
      </c>
      <c r="R29" s="1" t="s">
        <v>6</v>
      </c>
      <c r="S29" t="s">
        <v>5</v>
      </c>
      <c r="T29" s="1" t="s">
        <v>6</v>
      </c>
    </row>
    <row r="30" spans="1:20" x14ac:dyDescent="0.2">
      <c r="I30">
        <v>1000</v>
      </c>
      <c r="J30">
        <v>10</v>
      </c>
      <c r="M30">
        <v>300</v>
      </c>
      <c r="N30">
        <v>11</v>
      </c>
      <c r="Q30">
        <v>85</v>
      </c>
      <c r="R30">
        <v>12</v>
      </c>
    </row>
    <row r="33" spans="1:20" ht="64" x14ac:dyDescent="0.2">
      <c r="A33" s="1" t="s">
        <v>23</v>
      </c>
      <c r="E33" s="1" t="s">
        <v>28</v>
      </c>
      <c r="I33" s="1" t="s">
        <v>24</v>
      </c>
      <c r="M33" s="1" t="s">
        <v>25</v>
      </c>
      <c r="Q33" s="1" t="s">
        <v>29</v>
      </c>
    </row>
    <row r="34" spans="1:20" ht="32" x14ac:dyDescent="0.2">
      <c r="A34" t="s">
        <v>4</v>
      </c>
      <c r="B34" s="1" t="s">
        <v>6</v>
      </c>
      <c r="C34" t="s">
        <v>5</v>
      </c>
      <c r="D34" s="1" t="s">
        <v>6</v>
      </c>
      <c r="E34" t="s">
        <v>4</v>
      </c>
      <c r="F34" s="1" t="s">
        <v>6</v>
      </c>
      <c r="G34" t="s">
        <v>5</v>
      </c>
      <c r="H34" s="1" t="s">
        <v>6</v>
      </c>
      <c r="I34" t="s">
        <v>4</v>
      </c>
      <c r="J34" s="1" t="s">
        <v>6</v>
      </c>
      <c r="K34" t="s">
        <v>5</v>
      </c>
      <c r="L34" s="1" t="s">
        <v>6</v>
      </c>
      <c r="M34" t="s">
        <v>4</v>
      </c>
      <c r="N34" s="1" t="s">
        <v>6</v>
      </c>
      <c r="O34" t="s">
        <v>5</v>
      </c>
      <c r="P34" s="1" t="s">
        <v>6</v>
      </c>
      <c r="Q34" t="s">
        <v>4</v>
      </c>
      <c r="R34" s="1" t="s">
        <v>6</v>
      </c>
      <c r="S34" t="s">
        <v>5</v>
      </c>
      <c r="T34" s="1" t="s">
        <v>6</v>
      </c>
    </row>
    <row r="35" spans="1:20" x14ac:dyDescent="0.2">
      <c r="C35">
        <v>70</v>
      </c>
      <c r="D35">
        <v>13</v>
      </c>
      <c r="E35">
        <v>70</v>
      </c>
      <c r="F35">
        <v>13</v>
      </c>
      <c r="I35">
        <v>5000</v>
      </c>
      <c r="J35" t="s">
        <v>3</v>
      </c>
      <c r="O35">
        <v>3000</v>
      </c>
      <c r="P35" t="s">
        <v>3</v>
      </c>
      <c r="Q35">
        <v>200</v>
      </c>
      <c r="R35">
        <v>15</v>
      </c>
    </row>
    <row r="36" spans="1:20" x14ac:dyDescent="0.2">
      <c r="O36">
        <v>200</v>
      </c>
      <c r="P36">
        <v>15</v>
      </c>
    </row>
    <row r="39" spans="1:20" ht="64" x14ac:dyDescent="0.2">
      <c r="I39" s="1" t="s">
        <v>27</v>
      </c>
      <c r="M39" s="1" t="s">
        <v>26</v>
      </c>
    </row>
    <row r="40" spans="1:20" ht="32" x14ac:dyDescent="0.2">
      <c r="I40" t="s">
        <v>4</v>
      </c>
      <c r="J40" s="1" t="s">
        <v>6</v>
      </c>
      <c r="K40" t="s">
        <v>5</v>
      </c>
      <c r="L40" s="1" t="s">
        <v>6</v>
      </c>
      <c r="M40" t="s">
        <v>4</v>
      </c>
      <c r="N40" s="1" t="s">
        <v>6</v>
      </c>
      <c r="O40" t="s">
        <v>5</v>
      </c>
      <c r="P40" s="1" t="s">
        <v>6</v>
      </c>
    </row>
    <row r="41" spans="1:20" x14ac:dyDescent="0.2">
      <c r="I41">
        <v>400</v>
      </c>
      <c r="J41">
        <v>14</v>
      </c>
      <c r="O41">
        <v>400</v>
      </c>
      <c r="P41">
        <v>14</v>
      </c>
    </row>
    <row r="44" spans="1:20" x14ac:dyDescent="0.2">
      <c r="A44" t="s">
        <v>30</v>
      </c>
    </row>
    <row r="46" spans="1:20" ht="32" x14ac:dyDescent="0.2">
      <c r="A46" s="1" t="s">
        <v>31</v>
      </c>
      <c r="E46" s="1" t="s">
        <v>32</v>
      </c>
    </row>
    <row r="47" spans="1:20" ht="32" x14ac:dyDescent="0.2">
      <c r="A47" t="s">
        <v>4</v>
      </c>
      <c r="B47" s="1" t="s">
        <v>6</v>
      </c>
      <c r="C47" t="s">
        <v>5</v>
      </c>
      <c r="D47" s="1" t="s">
        <v>6</v>
      </c>
      <c r="E47" t="s">
        <v>4</v>
      </c>
      <c r="F47" s="1" t="s">
        <v>6</v>
      </c>
      <c r="G47" t="s">
        <v>5</v>
      </c>
      <c r="H47" s="1" t="s">
        <v>6</v>
      </c>
    </row>
    <row r="48" spans="1:20" x14ac:dyDescent="0.2">
      <c r="A48">
        <v>360</v>
      </c>
      <c r="B48">
        <v>16</v>
      </c>
      <c r="C48">
        <v>300</v>
      </c>
      <c r="D48">
        <v>18</v>
      </c>
      <c r="E48">
        <v>300</v>
      </c>
      <c r="F48">
        <v>18</v>
      </c>
    </row>
    <row r="49" spans="3:4" x14ac:dyDescent="0.2">
      <c r="C49">
        <f>A48-C48</f>
        <v>60</v>
      </c>
      <c r="D49" t="s">
        <v>33</v>
      </c>
    </row>
  </sheetData>
  <phoneticPr fontId="5" type="noConversion"/>
  <pageMargins left="0.7" right="0.7" top="0.75" bottom="0.75" header="0.3" footer="0.3"/>
  <pageSetup paperSize="9" scale="53" fitToHeight="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8"/>
  <sheetViews>
    <sheetView workbookViewId="0">
      <selection activeCell="D11" sqref="D11"/>
    </sheetView>
  </sheetViews>
  <sheetFormatPr baseColWidth="10" defaultRowHeight="16" x14ac:dyDescent="0.2"/>
  <cols>
    <col min="1" max="1" width="21.33203125" bestFit="1" customWidth="1"/>
  </cols>
  <sheetData>
    <row r="1" spans="1:3" x14ac:dyDescent="0.2">
      <c r="A1" t="s">
        <v>48</v>
      </c>
    </row>
    <row r="2" spans="1:3" x14ac:dyDescent="0.2">
      <c r="A2" t="s">
        <v>47</v>
      </c>
      <c r="B2">
        <f>scritture!O6</f>
        <v>3000</v>
      </c>
    </row>
    <row r="3" spans="1:3" x14ac:dyDescent="0.2">
      <c r="A3" t="s">
        <v>49</v>
      </c>
      <c r="B3" s="3">
        <f>scritture!K25</f>
        <v>300</v>
      </c>
    </row>
    <row r="4" spans="1:3" x14ac:dyDescent="0.2">
      <c r="A4" t="s">
        <v>42</v>
      </c>
      <c r="B4">
        <f>SUM(B2:B3)</f>
        <v>3300</v>
      </c>
    </row>
    <row r="5" spans="1:3" x14ac:dyDescent="0.2">
      <c r="A5" t="s">
        <v>50</v>
      </c>
    </row>
    <row r="6" spans="1:3" x14ac:dyDescent="0.2">
      <c r="A6" t="s">
        <v>55</v>
      </c>
      <c r="B6">
        <f>scritture!M12</f>
        <v>200</v>
      </c>
    </row>
    <row r="7" spans="1:3" x14ac:dyDescent="0.2">
      <c r="A7" t="s">
        <v>19</v>
      </c>
      <c r="B7">
        <f>scritture!I30</f>
        <v>1000</v>
      </c>
    </row>
    <row r="8" spans="1:3" x14ac:dyDescent="0.2">
      <c r="A8" t="s">
        <v>20</v>
      </c>
      <c r="B8">
        <f>scritture!M30</f>
        <v>300</v>
      </c>
    </row>
    <row r="9" spans="1:3" x14ac:dyDescent="0.2">
      <c r="A9" t="s">
        <v>51</v>
      </c>
      <c r="B9" s="3">
        <f>scritture!Q30</f>
        <v>85</v>
      </c>
    </row>
    <row r="10" spans="1:3" x14ac:dyDescent="0.2">
      <c r="A10" t="s">
        <v>52</v>
      </c>
      <c r="B10" s="3">
        <f>scritture!Q35</f>
        <v>200</v>
      </c>
    </row>
    <row r="11" spans="1:3" x14ac:dyDescent="0.2">
      <c r="A11" t="s">
        <v>53</v>
      </c>
      <c r="B11" s="3">
        <f>scritture!I41</f>
        <v>400</v>
      </c>
    </row>
    <row r="12" spans="1:3" x14ac:dyDescent="0.2">
      <c r="A12" t="s">
        <v>54</v>
      </c>
      <c r="B12" s="3">
        <f>scritture!E35</f>
        <v>70</v>
      </c>
    </row>
    <row r="13" spans="1:3" x14ac:dyDescent="0.2">
      <c r="A13" t="s">
        <v>31</v>
      </c>
      <c r="B13">
        <f>scritture!C49</f>
        <v>60</v>
      </c>
    </row>
    <row r="14" spans="1:3" x14ac:dyDescent="0.2">
      <c r="A14" t="s">
        <v>18</v>
      </c>
      <c r="B14" s="3">
        <f>scritture!M25</f>
        <v>100</v>
      </c>
    </row>
    <row r="15" spans="1:3" x14ac:dyDescent="0.2">
      <c r="A15" t="s">
        <v>42</v>
      </c>
      <c r="B15">
        <f>SUM(B6:B14)</f>
        <v>2415</v>
      </c>
    </row>
    <row r="16" spans="1:3" x14ac:dyDescent="0.2">
      <c r="A16" t="s">
        <v>57</v>
      </c>
      <c r="B16" s="3">
        <f>B4-B15</f>
        <v>885</v>
      </c>
      <c r="C16" t="s">
        <v>58</v>
      </c>
    </row>
    <row r="17" spans="1:2" x14ac:dyDescent="0.2">
      <c r="A17" t="s">
        <v>7</v>
      </c>
      <c r="B17">
        <f>scritture!I7</f>
        <v>20</v>
      </c>
    </row>
    <row r="18" spans="1:2" x14ac:dyDescent="0.2">
      <c r="A18" t="s">
        <v>56</v>
      </c>
      <c r="B18">
        <f>B16-B17</f>
        <v>865</v>
      </c>
    </row>
  </sheetData>
  <phoneticPr fontId="5" type="noConversion"/>
  <pageMargins left="0.7" right="0.7" top="0.75" bottom="0.75" header="0.3" footer="0.3"/>
  <pageSetup paperSize="9" orientation="landscape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3"/>
    </sheetView>
  </sheetViews>
  <sheetFormatPr baseColWidth="10" defaultRowHeight="16" x14ac:dyDescent="0.2"/>
  <cols>
    <col min="1" max="1" width="12.83203125" bestFit="1" customWidth="1"/>
    <col min="3" max="3" width="17.1640625" bestFit="1" customWidth="1"/>
  </cols>
  <sheetData>
    <row r="1" spans="1:4" x14ac:dyDescent="0.2">
      <c r="A1" t="s">
        <v>12</v>
      </c>
    </row>
    <row r="2" spans="1:4" x14ac:dyDescent="0.2">
      <c r="A2" t="s">
        <v>99</v>
      </c>
      <c r="C2" t="s">
        <v>111</v>
      </c>
    </row>
    <row r="3" spans="1:4" x14ac:dyDescent="0.2">
      <c r="A3" t="s">
        <v>100</v>
      </c>
      <c r="B3">
        <f>scritture!I35</f>
        <v>5000</v>
      </c>
      <c r="C3" t="s">
        <v>10</v>
      </c>
      <c r="D3">
        <f>scritture!B20</f>
        <v>9000</v>
      </c>
    </row>
    <row r="4" spans="1:4" x14ac:dyDescent="0.2">
      <c r="A4" t="s">
        <v>106</v>
      </c>
      <c r="B4">
        <f>-scritture!O35</f>
        <v>-3000</v>
      </c>
      <c r="C4" t="s">
        <v>112</v>
      </c>
      <c r="D4">
        <f>scritture!G19</f>
        <v>200</v>
      </c>
    </row>
    <row r="5" spans="1:4" x14ac:dyDescent="0.2">
      <c r="A5" t="s">
        <v>101</v>
      </c>
      <c r="B5">
        <f>-scritture!O36</f>
        <v>-200</v>
      </c>
      <c r="C5" t="s">
        <v>113</v>
      </c>
      <c r="D5">
        <v>500</v>
      </c>
    </row>
    <row r="6" spans="1:4" x14ac:dyDescent="0.2">
      <c r="A6" t="s">
        <v>102</v>
      </c>
      <c r="B6">
        <f>-scritture!O41</f>
        <v>-400</v>
      </c>
      <c r="C6" t="s">
        <v>114</v>
      </c>
      <c r="D6">
        <f>ce!B18</f>
        <v>865</v>
      </c>
    </row>
    <row r="7" spans="1:4" x14ac:dyDescent="0.2">
      <c r="A7" t="s">
        <v>103</v>
      </c>
      <c r="B7">
        <f>SUM(B3:B6)</f>
        <v>1400</v>
      </c>
      <c r="C7" t="s">
        <v>115</v>
      </c>
      <c r="D7">
        <f>SUM(D3:D6)</f>
        <v>10565</v>
      </c>
    </row>
    <row r="8" spans="1:4" x14ac:dyDescent="0.2">
      <c r="A8" t="s">
        <v>104</v>
      </c>
      <c r="B8">
        <f>scritture!S7</f>
        <v>2100</v>
      </c>
      <c r="C8" t="s">
        <v>2</v>
      </c>
      <c r="D8">
        <f>scritture!E8</f>
        <v>320</v>
      </c>
    </row>
    <row r="9" spans="1:4" x14ac:dyDescent="0.2">
      <c r="A9" t="s">
        <v>105</v>
      </c>
      <c r="B9">
        <f>-scritture!C35</f>
        <v>-70</v>
      </c>
      <c r="C9" t="s">
        <v>116</v>
      </c>
      <c r="D9">
        <f>scritture!Q13</f>
        <v>2200</v>
      </c>
    </row>
    <row r="10" spans="1:4" x14ac:dyDescent="0.2">
      <c r="A10" t="s">
        <v>107</v>
      </c>
      <c r="B10">
        <f>SUM(B8:B9)</f>
        <v>2030</v>
      </c>
      <c r="C10" t="s">
        <v>21</v>
      </c>
      <c r="D10">
        <f>scritture!A28</f>
        <v>785</v>
      </c>
    </row>
    <row r="11" spans="1:4" x14ac:dyDescent="0.2">
      <c r="A11" t="s">
        <v>108</v>
      </c>
      <c r="B11">
        <f>scritture!E48</f>
        <v>300</v>
      </c>
    </row>
    <row r="12" spans="1:4" x14ac:dyDescent="0.2">
      <c r="A12" t="s">
        <v>109</v>
      </c>
      <c r="B12">
        <f>scritture!C13</f>
        <v>10140</v>
      </c>
    </row>
    <row r="13" spans="1:4" x14ac:dyDescent="0.2">
      <c r="A13" s="6" t="s">
        <v>110</v>
      </c>
      <c r="B13" s="6">
        <f>B7+B10+B11+B12</f>
        <v>13870</v>
      </c>
      <c r="C13" s="6" t="s">
        <v>117</v>
      </c>
      <c r="D13" s="6">
        <f>D7+D8+D9+D10</f>
        <v>13870</v>
      </c>
    </row>
  </sheetData>
  <phoneticPr fontId="5" type="noConversion"/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9"/>
  <sheetViews>
    <sheetView tabSelected="1" workbookViewId="0">
      <selection sqref="A1:R49"/>
    </sheetView>
  </sheetViews>
  <sheetFormatPr baseColWidth="10" defaultRowHeight="16" x14ac:dyDescent="0.2"/>
  <cols>
    <col min="1" max="1" width="32.33203125" bestFit="1" customWidth="1"/>
    <col min="17" max="17" width="12.1640625" bestFit="1" customWidth="1"/>
  </cols>
  <sheetData>
    <row r="1" spans="1:2" x14ac:dyDescent="0.2">
      <c r="A1" t="s">
        <v>13</v>
      </c>
    </row>
    <row r="2" spans="1:2" x14ac:dyDescent="0.2">
      <c r="A2" t="s">
        <v>34</v>
      </c>
    </row>
    <row r="4" spans="1:2" x14ac:dyDescent="0.2">
      <c r="A4" t="s">
        <v>35</v>
      </c>
    </row>
    <row r="5" spans="1:2" x14ac:dyDescent="0.2">
      <c r="A5" t="s">
        <v>36</v>
      </c>
      <c r="B5">
        <f>scritture!A8</f>
        <v>1000</v>
      </c>
    </row>
    <row r="6" spans="1:2" x14ac:dyDescent="0.2">
      <c r="A6" t="s">
        <v>37</v>
      </c>
      <c r="B6">
        <f>-scritture!C8</f>
        <v>-100</v>
      </c>
    </row>
    <row r="7" spans="1:2" x14ac:dyDescent="0.2">
      <c r="A7" t="s">
        <v>19</v>
      </c>
      <c r="B7">
        <f>-scritture!A8</f>
        <v>-1000</v>
      </c>
    </row>
    <row r="8" spans="1:2" x14ac:dyDescent="0.2">
      <c r="A8" t="s">
        <v>20</v>
      </c>
      <c r="B8">
        <f>-scritture!C10</f>
        <v>-300</v>
      </c>
    </row>
    <row r="9" spans="1:2" x14ac:dyDescent="0.2">
      <c r="A9" t="s">
        <v>31</v>
      </c>
      <c r="B9">
        <f>-scritture!C11</f>
        <v>-360</v>
      </c>
    </row>
    <row r="10" spans="1:2" x14ac:dyDescent="0.2">
      <c r="A10" t="s">
        <v>7</v>
      </c>
      <c r="B10">
        <v>-20</v>
      </c>
    </row>
    <row r="11" spans="1:2" x14ac:dyDescent="0.2">
      <c r="A11" t="s">
        <v>38</v>
      </c>
      <c r="B11" s="3">
        <f>SUM(B5:B10)</f>
        <v>-780</v>
      </c>
    </row>
    <row r="12" spans="1:2" x14ac:dyDescent="0.2">
      <c r="A12" t="s">
        <v>39</v>
      </c>
    </row>
    <row r="13" spans="1:2" x14ac:dyDescent="0.2">
      <c r="A13" t="s">
        <v>40</v>
      </c>
      <c r="B13">
        <v>1200</v>
      </c>
    </row>
    <row r="14" spans="1:2" x14ac:dyDescent="0.2">
      <c r="A14" t="s">
        <v>2</v>
      </c>
      <c r="B14">
        <v>400</v>
      </c>
    </row>
    <row r="15" spans="1:2" x14ac:dyDescent="0.2">
      <c r="A15" t="s">
        <v>41</v>
      </c>
      <c r="B15">
        <v>-80</v>
      </c>
    </row>
    <row r="16" spans="1:2" x14ac:dyDescent="0.2">
      <c r="A16" t="s">
        <v>42</v>
      </c>
      <c r="B16">
        <f>SUM(B13:B15)</f>
        <v>1520</v>
      </c>
    </row>
    <row r="17" spans="1:2" x14ac:dyDescent="0.2">
      <c r="A17" t="s">
        <v>43</v>
      </c>
    </row>
    <row r="18" spans="1:2" x14ac:dyDescent="0.2">
      <c r="A18" t="s">
        <v>14</v>
      </c>
      <c r="B18">
        <v>2800</v>
      </c>
    </row>
    <row r="19" spans="1:2" x14ac:dyDescent="0.2">
      <c r="A19" t="s">
        <v>15</v>
      </c>
      <c r="B19">
        <v>2900</v>
      </c>
    </row>
    <row r="20" spans="1:2" x14ac:dyDescent="0.2">
      <c r="A20" t="s">
        <v>42</v>
      </c>
      <c r="B20">
        <f>SUM(B18:B19)</f>
        <v>5700</v>
      </c>
    </row>
    <row r="21" spans="1:2" x14ac:dyDescent="0.2">
      <c r="A21" t="s">
        <v>44</v>
      </c>
      <c r="B21">
        <f>B11+B16+B20</f>
        <v>6440</v>
      </c>
    </row>
    <row r="22" spans="1:2" x14ac:dyDescent="0.2">
      <c r="A22" t="s">
        <v>45</v>
      </c>
      <c r="B22">
        <f>scritture!A6</f>
        <v>3700</v>
      </c>
    </row>
    <row r="23" spans="1:2" x14ac:dyDescent="0.2">
      <c r="A23" t="s">
        <v>46</v>
      </c>
      <c r="B23" s="2">
        <f>B21+B22</f>
        <v>10140</v>
      </c>
    </row>
    <row r="25" spans="1:2" x14ac:dyDescent="0.2">
      <c r="A25" t="s">
        <v>61</v>
      </c>
    </row>
    <row r="26" spans="1:2" x14ac:dyDescent="0.2">
      <c r="A26" t="s">
        <v>56</v>
      </c>
      <c r="B26">
        <v>865</v>
      </c>
    </row>
    <row r="27" spans="1:2" x14ac:dyDescent="0.2">
      <c r="A27" s="4" t="s">
        <v>62</v>
      </c>
      <c r="B27">
        <v>85</v>
      </c>
    </row>
    <row r="28" spans="1:2" x14ac:dyDescent="0.2">
      <c r="A28" s="4" t="s">
        <v>63</v>
      </c>
      <c r="B28">
        <f>ce!B10</f>
        <v>200</v>
      </c>
    </row>
    <row r="29" spans="1:2" x14ac:dyDescent="0.2">
      <c r="A29" s="4" t="s">
        <v>64</v>
      </c>
      <c r="B29">
        <f>ce!B11</f>
        <v>400</v>
      </c>
    </row>
    <row r="30" spans="1:2" x14ac:dyDescent="0.2">
      <c r="A30" s="4" t="s">
        <v>65</v>
      </c>
      <c r="B30">
        <f>ce!B12</f>
        <v>70</v>
      </c>
    </row>
    <row r="31" spans="1:2" x14ac:dyDescent="0.2">
      <c r="A31" s="4" t="s">
        <v>66</v>
      </c>
      <c r="B31">
        <f>-ce!B3</f>
        <v>-300</v>
      </c>
    </row>
    <row r="32" spans="1:2" x14ac:dyDescent="0.2">
      <c r="A32" s="4" t="s">
        <v>67</v>
      </c>
      <c r="B32">
        <f>ce!B14</f>
        <v>100</v>
      </c>
    </row>
    <row r="33" spans="1:17" x14ac:dyDescent="0.2">
      <c r="A33" t="s">
        <v>68</v>
      </c>
      <c r="B33">
        <f>SUM(B26:B32)</f>
        <v>1420</v>
      </c>
      <c r="D33" t="s">
        <v>69</v>
      </c>
      <c r="G33" t="s">
        <v>70</v>
      </c>
      <c r="L33" t="s">
        <v>97</v>
      </c>
    </row>
    <row r="34" spans="1:17" x14ac:dyDescent="0.2">
      <c r="A34" s="4" t="s">
        <v>71</v>
      </c>
      <c r="B34">
        <f>-scritture!Q7</f>
        <v>-2000</v>
      </c>
      <c r="D34" t="s">
        <v>73</v>
      </c>
      <c r="L34" t="s">
        <v>75</v>
      </c>
    </row>
    <row r="35" spans="1:17" x14ac:dyDescent="0.2">
      <c r="A35" s="4" t="s">
        <v>72</v>
      </c>
      <c r="B35">
        <f>scritture!R14</f>
        <v>100</v>
      </c>
      <c r="D35" t="s">
        <v>74</v>
      </c>
      <c r="L35" t="s">
        <v>76</v>
      </c>
      <c r="Q35" t="s">
        <v>80</v>
      </c>
    </row>
    <row r="36" spans="1:17" x14ac:dyDescent="0.2">
      <c r="A36" s="4"/>
      <c r="L36" t="s">
        <v>78</v>
      </c>
      <c r="Q36" t="s">
        <v>80</v>
      </c>
    </row>
    <row r="37" spans="1:17" x14ac:dyDescent="0.2">
      <c r="A37" s="5" t="s">
        <v>93</v>
      </c>
      <c r="L37" t="s">
        <v>77</v>
      </c>
      <c r="Q37" t="s">
        <v>81</v>
      </c>
    </row>
    <row r="38" spans="1:17" x14ac:dyDescent="0.2">
      <c r="A38" s="4" t="s">
        <v>92</v>
      </c>
      <c r="B38">
        <f>-scritture!E48</f>
        <v>-300</v>
      </c>
      <c r="D38" t="s">
        <v>98</v>
      </c>
      <c r="L38" s="7" t="s">
        <v>79</v>
      </c>
      <c r="M38" s="7"/>
      <c r="N38" s="7"/>
      <c r="O38" s="7"/>
      <c r="P38" s="7"/>
      <c r="Q38" s="7" t="s">
        <v>81</v>
      </c>
    </row>
    <row r="39" spans="1:17" x14ac:dyDescent="0.2">
      <c r="B39" s="3">
        <f>SUM(B33:B38)</f>
        <v>-780</v>
      </c>
    </row>
    <row r="40" spans="1:17" x14ac:dyDescent="0.2">
      <c r="L40" t="s">
        <v>84</v>
      </c>
      <c r="Q40" t="s">
        <v>81</v>
      </c>
    </row>
    <row r="41" spans="1:17" x14ac:dyDescent="0.2">
      <c r="L41" t="s">
        <v>85</v>
      </c>
      <c r="Q41" t="s">
        <v>81</v>
      </c>
    </row>
    <row r="42" spans="1:17" x14ac:dyDescent="0.2">
      <c r="A42" s="6" t="s">
        <v>95</v>
      </c>
      <c r="B42" s="6" t="s">
        <v>94</v>
      </c>
      <c r="C42" s="6"/>
      <c r="L42" t="s">
        <v>82</v>
      </c>
      <c r="Q42" t="s">
        <v>80</v>
      </c>
    </row>
    <row r="43" spans="1:17" x14ac:dyDescent="0.2">
      <c r="A43" s="6" t="s">
        <v>96</v>
      </c>
      <c r="B43" s="6"/>
      <c r="C43" s="6"/>
      <c r="L43" s="8" t="s">
        <v>83</v>
      </c>
      <c r="M43" s="8"/>
      <c r="N43" s="8"/>
      <c r="O43" s="8"/>
      <c r="P43" s="8"/>
      <c r="Q43" s="8" t="s">
        <v>80</v>
      </c>
    </row>
    <row r="45" spans="1:17" x14ac:dyDescent="0.2">
      <c r="L45" t="s">
        <v>86</v>
      </c>
    </row>
    <row r="46" spans="1:17" x14ac:dyDescent="0.2">
      <c r="L46" t="s">
        <v>73</v>
      </c>
      <c r="Q46" t="s">
        <v>88</v>
      </c>
    </row>
    <row r="47" spans="1:17" x14ac:dyDescent="0.2">
      <c r="L47" t="s">
        <v>87</v>
      </c>
      <c r="Q47" t="s">
        <v>89</v>
      </c>
    </row>
    <row r="49" spans="12:12" x14ac:dyDescent="0.2">
      <c r="L49" t="s">
        <v>91</v>
      </c>
    </row>
  </sheetData>
  <phoneticPr fontId="5" type="noConversion"/>
  <pageMargins left="0.7" right="0.7" top="0.75" bottom="0.75" header="0.3" footer="0.3"/>
  <pageSetup paperSize="9" scale="56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scritture</vt:lpstr>
      <vt:lpstr>ce</vt:lpstr>
      <vt:lpstr>sp</vt:lpstr>
      <vt:lpstr>rendiconto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2016-10-15T15:22:49Z</dcterms:created>
  <dcterms:modified xsi:type="dcterms:W3CDTF">2016-10-17T07:45:02Z</dcterms:modified>
</cp:coreProperties>
</file>