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Valentina/Dropbox/Didattica/EOA/EOA 2018/esempi di analisi di bilancio/"/>
    </mc:Choice>
  </mc:AlternateContent>
  <bookViews>
    <workbookView xWindow="0" yWindow="460" windowWidth="28800" windowHeight="16500" tabRatio="500" activeTab="1"/>
  </bookViews>
  <sheets>
    <sheet name="Schema" sheetId="1" r:id="rId1"/>
    <sheet name="Valori" sheetId="2" r:id="rId2"/>
  </sheets>
  <definedNames>
    <definedName name="_xlnm.Print_Area" localSheetId="1">Valori!$A$1:$N$32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5" i="2" l="1"/>
  <c r="C25" i="2"/>
  <c r="E24" i="2"/>
  <c r="C24" i="2"/>
  <c r="L10" i="2"/>
  <c r="E23" i="2"/>
  <c r="K10" i="2"/>
  <c r="C23" i="2"/>
  <c r="E22" i="2"/>
  <c r="C22" i="2"/>
  <c r="E21" i="2"/>
  <c r="C21" i="2"/>
  <c r="E20" i="2"/>
  <c r="C20" i="2"/>
  <c r="E19" i="2"/>
  <c r="C19" i="2"/>
  <c r="E18" i="2"/>
  <c r="C18" i="2"/>
  <c r="E17" i="2"/>
  <c r="C17" i="2"/>
  <c r="E16" i="2"/>
  <c r="C16" i="2"/>
  <c r="E15" i="2"/>
  <c r="C15" i="2"/>
  <c r="E14" i="2"/>
  <c r="C14" i="2"/>
  <c r="E13" i="2"/>
  <c r="C13" i="2"/>
  <c r="E12" i="2"/>
  <c r="C12" i="2"/>
  <c r="E11" i="2"/>
  <c r="C11" i="2"/>
  <c r="E10" i="2"/>
  <c r="C10" i="2"/>
  <c r="E9" i="2"/>
  <c r="C9" i="2"/>
  <c r="E7" i="2"/>
  <c r="E8" i="2"/>
  <c r="C8" i="2"/>
  <c r="E6" i="2"/>
  <c r="C6" i="2"/>
  <c r="E5" i="2"/>
  <c r="C5" i="2"/>
  <c r="L9" i="2"/>
  <c r="K9" i="2"/>
  <c r="E4" i="2"/>
  <c r="C4" i="2"/>
  <c r="E3" i="2"/>
</calcChain>
</file>

<file path=xl/comments1.xml><?xml version="1.0" encoding="utf-8"?>
<comments xmlns="http://schemas.openxmlformats.org/spreadsheetml/2006/main">
  <authors>
    <author>Utente di Microsoft Office</author>
  </authors>
  <commentList>
    <comment ref="B3" authorId="0">
      <text>
        <r>
          <rPr>
            <b/>
            <sz val="10"/>
            <color indexed="81"/>
            <rFont val="Calibri"/>
          </rPr>
          <t>non ha senso perché negativo</t>
        </r>
      </text>
    </comment>
  </commentList>
</comments>
</file>

<file path=xl/sharedStrings.xml><?xml version="1.0" encoding="utf-8"?>
<sst xmlns="http://schemas.openxmlformats.org/spreadsheetml/2006/main" count="171" uniqueCount="141">
  <si>
    <t>r</t>
  </si>
  <si>
    <t>s</t>
  </si>
  <si>
    <t>D/E</t>
  </si>
  <si>
    <t>ROS</t>
  </si>
  <si>
    <t>RA</t>
  </si>
  <si>
    <t>Pubblicità e promozioni/ricavi</t>
  </si>
  <si>
    <t>Equity/cap investito</t>
  </si>
  <si>
    <t>DF/cap investito</t>
  </si>
  <si>
    <t>E -atti non correnti</t>
  </si>
  <si>
    <t>margine di struttura primario</t>
  </si>
  <si>
    <t>quoziente di autonomia finanziaria</t>
  </si>
  <si>
    <t>quoziente di dipendenza finanziaria</t>
  </si>
  <si>
    <t>Margine lordo industriale/ricavi</t>
  </si>
  <si>
    <t>leva finanziaria</t>
  </si>
  <si>
    <t>analisi del ROS</t>
  </si>
  <si>
    <t>Analisi della rotazione</t>
  </si>
  <si>
    <t>Analisi liquidità di breve periodo</t>
  </si>
  <si>
    <t>Analisi patrimoniale</t>
  </si>
  <si>
    <t>Rotazione attivo</t>
  </si>
  <si>
    <t>ROE</t>
  </si>
  <si>
    <t>ROI*</t>
  </si>
  <si>
    <t>ROI</t>
  </si>
  <si>
    <t>Costo del venduto/ricavi</t>
  </si>
  <si>
    <t>Costi di vendita e distribuzione/ricavi</t>
  </si>
  <si>
    <t>Costi generali e amministrativi/ricavi</t>
  </si>
  <si>
    <t>Ricavi/imm mat</t>
  </si>
  <si>
    <t>Ricavi/imm immateriali</t>
  </si>
  <si>
    <t>Ricavi/scorte</t>
  </si>
  <si>
    <t>(Crediti comm/ricavi)*360</t>
  </si>
  <si>
    <t>Att correnti/pass correnti</t>
  </si>
  <si>
    <t>Att correnti-scorte/pass corr</t>
  </si>
  <si>
    <t>Posizione finanziaria netta</t>
  </si>
  <si>
    <t>(2941)/373.680</t>
  </si>
  <si>
    <t>10.008/370.863</t>
  </si>
  <si>
    <t>utile netto</t>
  </si>
  <si>
    <t>Commento</t>
  </si>
  <si>
    <t>dopo il 2014 in perdita, l'impresa torna in utile</t>
  </si>
  <si>
    <t>4890/701.690</t>
  </si>
  <si>
    <t>utile operativo</t>
  </si>
  <si>
    <t>attivo</t>
  </si>
  <si>
    <t>24890/695706</t>
  </si>
  <si>
    <t>una delle cause di aumento ROE sembra essere proprio la reddività operativa: l'utile aumenta in valore assoluto e l'attivo è in leggera contrazione</t>
  </si>
  <si>
    <t>proventi</t>
  </si>
  <si>
    <t>oneri</t>
  </si>
  <si>
    <t>da nota 7 p.66</t>
  </si>
  <si>
    <t>effetto netto</t>
  </si>
  <si>
    <t>(4890+2271)/701.690</t>
  </si>
  <si>
    <t>(24890+4694)/695706</t>
  </si>
  <si>
    <t>la gestione finanziaria "attiva" appare del tutto marginale; azienda focalizzata sul core business, probabilmente finora non aveva troppa liquidità da investire fuori da attività tipica (investimenti finanziari o patrimoniali)</t>
  </si>
  <si>
    <t>mezzi di terzi (D)</t>
  </si>
  <si>
    <t>PN (equity)</t>
  </si>
  <si>
    <t>8374/328010</t>
  </si>
  <si>
    <t>10446/324843</t>
  </si>
  <si>
    <t xml:space="preserve">il costo medio sembra peggiorare leggermente, ma guardando la nota 7 p.67 ci si accorge che gli interessi passivi su finanziamenti si sono ridotti, come è osservato nella stessa nota. Ciò che è più importante notare è che nel 2015 r è inferiore al ROI (e al ROI*) permettendo un funzionamento virtuoso della leva finanziaria, cosa che non avviene nel 2014 dove l'amplificazione agisce negativamente  </t>
  </si>
  <si>
    <t>328010/373.680</t>
  </si>
  <si>
    <t>324843/370863</t>
  </si>
  <si>
    <t>Il rapporto di indebitamento pare rimanere costante, ma esplorando bene lo stato patrimoniale passivo si nota che l'indebitamento medio verso le banche è diminuito (quello "non corrente" è aumentato, nota 22, ma quello "corrente" è fortemente diminuito, nota 27, in prospettiva si ridurrano anche gli oneri</t>
  </si>
  <si>
    <t>debiti finanziari non correnti (nota 22)</t>
  </si>
  <si>
    <t>debiti finanziari correnti verso banche e altri finanziatori (nota 27)</t>
  </si>
  <si>
    <t>valori da usare</t>
  </si>
  <si>
    <t>(2941)/(1445)</t>
  </si>
  <si>
    <t>10008/19084</t>
  </si>
  <si>
    <t>risultato ante imposte</t>
  </si>
  <si>
    <t>La gestione fiscale è un costo che riduce il risultato nel 2015 come ci si aspetta; nel 2014 non è possibile applicare s matematicamente perché darebbe un risultato positivo chiaramente senza senso: anche nel 2014 infatti la gestione fiscale peggiora il risultato, da notare la presenza di imposte nonostante il risultato ante imposte sia negativo (presenza IRAP e altre rettifiche che dterminano imposte correnti comunque positive)</t>
  </si>
  <si>
    <t>Equity/cap investito (AF)</t>
  </si>
  <si>
    <t>DF/cap investito (DF)</t>
  </si>
  <si>
    <t>E -atti non correnti (margine di struttura primario)</t>
  </si>
  <si>
    <t>non ha senso</t>
  </si>
  <si>
    <t>ricavi</t>
  </si>
  <si>
    <t>4890/824243</t>
  </si>
  <si>
    <t>la profittabilità delle vendite migliora in linea, ma inferiore, con il miglioramento del ROI, dunque attenzione che anche la RA contribuisce dunque. Vedremo fra poco le componenti di tale reddività sulle vendite più nel dettaglio</t>
  </si>
  <si>
    <t>24890/874304</t>
  </si>
  <si>
    <t>824243/701690</t>
  </si>
  <si>
    <t>874304/695706</t>
  </si>
  <si>
    <t>La rotazione, comunque superiore all'unità anche nel 2014, migliora ulteriormente nel 2015, l'azienda diviene più efficiente. Da notare che moltiplicando il ROS (%) e la rotazione (un numero) si ottiene il ROI</t>
  </si>
  <si>
    <t>403792/824243</t>
  </si>
  <si>
    <t>450812/874304</t>
  </si>
  <si>
    <t>margine lordo industriale</t>
  </si>
  <si>
    <t>costo del venduto</t>
  </si>
  <si>
    <t>420451/824243</t>
  </si>
  <si>
    <t>423492/874304</t>
  </si>
  <si>
    <t xml:space="preserve">Qui si capisce come è fatto il ROS, il margine lordo (da notare complemento a 1 del rapporto fra costo del venduto/ricavi) migliora; come si legge a p.37 migliora l'indice del margine di contribuzione complessivo (prezzi, mix dei prodotti, canale, costi variabili) </t>
  </si>
  <si>
    <t>margine di contribuzione= ricavi - costi variabili; indice del margine di contribuzione=margine di contribuzione complessivo/ricavi</t>
  </si>
  <si>
    <t>Nota</t>
  </si>
  <si>
    <t>questa è la componente tipicamente industriale</t>
  </si>
  <si>
    <t xml:space="preserve">materie prime, lavoro, ammortamenti industriali </t>
  </si>
  <si>
    <t>costi di vendita e distributivi</t>
  </si>
  <si>
    <t>pubblicità e promozioni</t>
  </si>
  <si>
    <t>costi generali e amministrativi</t>
  </si>
  <si>
    <t>48519/824243</t>
  </si>
  <si>
    <t>49378/874304</t>
  </si>
  <si>
    <t>in linea 2014 e 2015</t>
  </si>
  <si>
    <t>308257/824243</t>
  </si>
  <si>
    <t>334252/874304</t>
  </si>
  <si>
    <t>peggiora leggermente il peso nel 2015 ma per progetti a favore di una maggiore efficienza e per costi di apertura nuovi punti vendita</t>
  </si>
  <si>
    <t>42126/824243</t>
  </si>
  <si>
    <t>42292/874304</t>
  </si>
  <si>
    <t>immobilizzazioni materiali</t>
  </si>
  <si>
    <t>immobilizzazioni immateriali</t>
  </si>
  <si>
    <t>scorte</t>
  </si>
  <si>
    <t>crediti</t>
  </si>
  <si>
    <t>824243/64497</t>
  </si>
  <si>
    <t>874304/68373</t>
  </si>
  <si>
    <t>824243/60150</t>
  </si>
  <si>
    <t>874304/57751</t>
  </si>
  <si>
    <t>idem come sopra, notare importazna licenze commerciali e key money e marchi</t>
  </si>
  <si>
    <t>824243/287732</t>
  </si>
  <si>
    <t>874304/304810</t>
  </si>
  <si>
    <t>costante</t>
  </si>
  <si>
    <t>(106517/824243)*360</t>
  </si>
  <si>
    <t>(112978/874304)*360</t>
  </si>
  <si>
    <t>indici di rotazione alti e costanti, pochi investimenti fissi rispetto ai ricavi; si ricorda qui l'importanza delle locazioni, vedi nota 11, p.70</t>
  </si>
  <si>
    <t>in generale tutti gli indici di rotazione sono costanti fra un anno e l'altro; è importante osservare che sono alti; probabilmente la politica di razionalizzazione è cominciata tempo fa ed è sempre applicata anche se non si notatno cambiamenti in questi due anni</t>
  </si>
  <si>
    <t>attività correnti</t>
  </si>
  <si>
    <t>passività correnti</t>
  </si>
  <si>
    <t>attività non correnti</t>
  </si>
  <si>
    <t xml:space="preserve">debiti finanziari correnti </t>
  </si>
  <si>
    <t>debiti verso banche e altri finanziatori correnti</t>
  </si>
  <si>
    <t xml:space="preserve">debiti finanziari non correnti </t>
  </si>
  <si>
    <t>attività finanziarie correnti</t>
  </si>
  <si>
    <t>cassa e valori equivalenti</t>
  </si>
  <si>
    <t>attività finanziarie non correnti</t>
  </si>
  <si>
    <t>518564/316853</t>
  </si>
  <si>
    <t>515604/304662</t>
  </si>
  <si>
    <t>rapporto corrente superiore all'unità dunque le attività che si trasformano in cassa nel breve periodo sono maggiori delle passività esigibili nel breve periodo, quindila fotografia in termini di liquidità non dovrebbe essere problematica</t>
  </si>
  <si>
    <t>tolte le scorte l'indice si abbassa ma non sembra preoccupante, scorte sicuramente liquidabili</t>
  </si>
  <si>
    <t>da notare che la gestione operativa "libera" cassa, vedi capitale circolante netto operativo in diminuzione, a p. 39 (debiti verso fornitori aumentano)</t>
  </si>
  <si>
    <t>situazione equilibrata, non è molto capitalizzata ma nemmeno poco</t>
  </si>
  <si>
    <t>positivo e situazione assolutamente equilibrata: si finanziano attività alungo con fonti a lungo</t>
  </si>
  <si>
    <t>(518564-287732)/316853</t>
  </si>
  <si>
    <t>(515604-304810)/304662</t>
  </si>
  <si>
    <t>373680/701690</t>
  </si>
  <si>
    <t>370863/695706</t>
  </si>
  <si>
    <t>328010/701690</t>
  </si>
  <si>
    <t>324843/695706</t>
  </si>
  <si>
    <t>373680-183126</t>
  </si>
  <si>
    <t>370863-180102</t>
  </si>
  <si>
    <t>un valore negativo significa che la posizione finanziaria netta è positiva ovvero le attività finanziarie sono maggiori delle passività finanziarie, dunque sembra proprio che il gruppo stia ulteriormente contenendo le passività finanziarie</t>
  </si>
  <si>
    <t>per il calcolo posizione fin netta</t>
  </si>
  <si>
    <t>per rapporto corrente</t>
  </si>
  <si>
    <t>per indice di struttura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</si>
</sst>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0"/>
      <color indexed="81"/>
      <name val="Calibri"/>
    </font>
    <font>
      <sz val="8"/>
      <name val="Calibri"/>
      <family val="2"/>
      <scheme val="minor"/>
    </font>
  </fonts>
  <fills count="8">
    <fill>
      <patternFill patternType="none"/>
    </fill>
    <fill>
      <patternFill patternType="gray125"/>
    </fill>
    <fill>
      <patternFill patternType="solid">
        <fgColor theme="7"/>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2" fillId="0" borderId="0" xfId="0" applyFont="1"/>
    <xf numFmtId="0" fontId="0" fillId="2" borderId="0" xfId="0" applyFill="1"/>
    <xf numFmtId="0" fontId="0" fillId="2" borderId="0" xfId="0" applyFill="1" applyAlignment="1">
      <alignment wrapText="1"/>
    </xf>
    <xf numFmtId="0" fontId="0" fillId="3" borderId="0" xfId="0" applyFill="1"/>
    <xf numFmtId="0" fontId="0" fillId="4" borderId="0" xfId="0" applyFill="1"/>
    <xf numFmtId="0" fontId="3" fillId="5" borderId="0" xfId="0" applyFont="1" applyFill="1"/>
    <xf numFmtId="0" fontId="0" fillId="6" borderId="0" xfId="0" applyFill="1"/>
    <xf numFmtId="0" fontId="0" fillId="7" borderId="0" xfId="0" applyFill="1"/>
    <xf numFmtId="0" fontId="0" fillId="4" borderId="0" xfId="0" applyFill="1" applyAlignment="1">
      <alignment wrapText="1"/>
    </xf>
    <xf numFmtId="0" fontId="0" fillId="5" borderId="0" xfId="0" applyFill="1"/>
    <xf numFmtId="0" fontId="0" fillId="0" borderId="0" xfId="0" applyAlignment="1">
      <alignment wrapText="1"/>
    </xf>
    <xf numFmtId="3" fontId="0" fillId="0" borderId="0" xfId="0" applyNumberFormat="1"/>
    <xf numFmtId="9" fontId="0" fillId="0" borderId="0" xfId="1" applyFont="1"/>
    <xf numFmtId="164" fontId="0" fillId="0" borderId="0" xfId="1" applyNumberFormat="1" applyFont="1"/>
    <xf numFmtId="10" fontId="0" fillId="0" borderId="0" xfId="1" applyNumberFormat="1" applyFont="1"/>
    <xf numFmtId="2" fontId="0" fillId="0" borderId="0" xfId="1" applyNumberFormat="1" applyFont="1"/>
    <xf numFmtId="165" fontId="0" fillId="0" borderId="0" xfId="1" applyNumberFormat="1" applyFont="1"/>
    <xf numFmtId="0" fontId="3" fillId="5" borderId="0" xfId="0" applyFont="1" applyFill="1" applyAlignment="1">
      <alignment wrapText="1"/>
    </xf>
    <xf numFmtId="9" fontId="0" fillId="0" borderId="0" xfId="1" applyFont="1" applyFill="1"/>
    <xf numFmtId="2" fontId="0" fillId="0" borderId="0" xfId="0" applyNumberFormat="1"/>
    <xf numFmtId="0" fontId="0" fillId="0" borderId="0" xfId="0" applyAlignment="1">
      <alignment horizontal="left" wrapText="1"/>
    </xf>
    <xf numFmtId="0" fontId="0" fillId="0" borderId="0" xfId="0" applyAlignment="1">
      <alignment horizontal="left"/>
    </xf>
    <xf numFmtId="1" fontId="0" fillId="0" borderId="0" xfId="1" applyNumberFormat="1" applyFont="1"/>
    <xf numFmtId="3" fontId="0" fillId="6" borderId="0" xfId="0" applyNumberFormat="1" applyFill="1"/>
  </cellXfs>
  <cellStyles count="2">
    <cellStyle name="Normale" xfId="0" builtinId="0"/>
    <cellStyle name="Percentuale"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C32" sqref="C32"/>
    </sheetView>
  </sheetViews>
  <sheetFormatPr baseColWidth="10" defaultRowHeight="16" x14ac:dyDescent="0.2"/>
  <cols>
    <col min="1" max="1" width="26.83203125" bestFit="1" customWidth="1"/>
  </cols>
  <sheetData>
    <row r="2" spans="1:6" x14ac:dyDescent="0.2">
      <c r="B2" s="1">
        <v>2014</v>
      </c>
      <c r="C2" s="1">
        <v>2015</v>
      </c>
    </row>
    <row r="3" spans="1:6" x14ac:dyDescent="0.2">
      <c r="A3" s="7" t="s">
        <v>19</v>
      </c>
      <c r="E3" s="7" t="s">
        <v>13</v>
      </c>
      <c r="F3" s="7"/>
    </row>
    <row r="4" spans="1:6" x14ac:dyDescent="0.2">
      <c r="A4" s="7" t="s">
        <v>21</v>
      </c>
      <c r="E4" s="7"/>
      <c r="F4" s="7"/>
    </row>
    <row r="5" spans="1:6" x14ac:dyDescent="0.2">
      <c r="A5" s="7" t="s">
        <v>20</v>
      </c>
      <c r="E5" s="7"/>
      <c r="F5" s="7"/>
    </row>
    <row r="6" spans="1:6" x14ac:dyDescent="0.2">
      <c r="A6" s="7" t="s">
        <v>0</v>
      </c>
      <c r="E6" s="7"/>
      <c r="F6" s="7"/>
    </row>
    <row r="7" spans="1:6" x14ac:dyDescent="0.2">
      <c r="A7" s="7" t="s">
        <v>1</v>
      </c>
      <c r="E7" s="7"/>
      <c r="F7" s="7"/>
    </row>
    <row r="8" spans="1:6" x14ac:dyDescent="0.2">
      <c r="A8" s="7" t="s">
        <v>2</v>
      </c>
      <c r="E8" s="7"/>
      <c r="F8" s="7"/>
    </row>
    <row r="9" spans="1:6" x14ac:dyDescent="0.2">
      <c r="A9" s="2" t="s">
        <v>3</v>
      </c>
      <c r="E9" s="8" t="s">
        <v>3</v>
      </c>
      <c r="F9" s="8"/>
    </row>
    <row r="10" spans="1:6" x14ac:dyDescent="0.2">
      <c r="A10" s="4" t="s">
        <v>4</v>
      </c>
      <c r="E10" s="4" t="s">
        <v>18</v>
      </c>
      <c r="F10" s="4"/>
    </row>
    <row r="11" spans="1:6" x14ac:dyDescent="0.2">
      <c r="A11" s="2" t="s">
        <v>12</v>
      </c>
      <c r="E11" s="8" t="s">
        <v>14</v>
      </c>
      <c r="F11" s="8"/>
    </row>
    <row r="12" spans="1:6" x14ac:dyDescent="0.2">
      <c r="A12" s="2" t="s">
        <v>22</v>
      </c>
      <c r="E12" s="8"/>
      <c r="F12" s="8"/>
    </row>
    <row r="13" spans="1:6" ht="32" x14ac:dyDescent="0.2">
      <c r="A13" s="3" t="s">
        <v>23</v>
      </c>
      <c r="E13" s="8"/>
      <c r="F13" s="8"/>
    </row>
    <row r="14" spans="1:6" ht="32" x14ac:dyDescent="0.2">
      <c r="A14" s="3" t="s">
        <v>24</v>
      </c>
      <c r="E14" s="8"/>
      <c r="F14" s="8"/>
    </row>
    <row r="15" spans="1:6" x14ac:dyDescent="0.2">
      <c r="A15" s="2" t="s">
        <v>5</v>
      </c>
      <c r="E15" s="8"/>
      <c r="F15" s="8"/>
    </row>
    <row r="16" spans="1:6" x14ac:dyDescent="0.2">
      <c r="A16" s="4" t="s">
        <v>25</v>
      </c>
      <c r="E16" s="4" t="s">
        <v>15</v>
      </c>
      <c r="F16" s="4"/>
    </row>
    <row r="17" spans="1:8" x14ac:dyDescent="0.2">
      <c r="A17" s="4" t="s">
        <v>26</v>
      </c>
      <c r="E17" s="4"/>
      <c r="F17" s="4"/>
    </row>
    <row r="18" spans="1:8" x14ac:dyDescent="0.2">
      <c r="A18" s="4" t="s">
        <v>27</v>
      </c>
      <c r="E18" s="4"/>
      <c r="F18" s="4"/>
    </row>
    <row r="19" spans="1:8" x14ac:dyDescent="0.2">
      <c r="A19" s="4" t="s">
        <v>28</v>
      </c>
      <c r="E19" s="4"/>
      <c r="F19" s="4"/>
    </row>
    <row r="20" spans="1:8" ht="64" x14ac:dyDescent="0.2">
      <c r="A20" s="5" t="s">
        <v>29</v>
      </c>
      <c r="E20" s="9" t="s">
        <v>16</v>
      </c>
      <c r="F20" s="5"/>
    </row>
    <row r="21" spans="1:8" x14ac:dyDescent="0.2">
      <c r="A21" s="5" t="s">
        <v>30</v>
      </c>
      <c r="E21" s="5"/>
      <c r="F21" s="5"/>
    </row>
    <row r="22" spans="1:8" x14ac:dyDescent="0.2">
      <c r="A22" s="6" t="s">
        <v>6</v>
      </c>
      <c r="E22" s="10" t="s">
        <v>17</v>
      </c>
      <c r="F22" s="10"/>
      <c r="H22" t="s">
        <v>10</v>
      </c>
    </row>
    <row r="23" spans="1:8" x14ac:dyDescent="0.2">
      <c r="A23" s="6" t="s">
        <v>7</v>
      </c>
      <c r="E23" s="10"/>
      <c r="F23" s="10"/>
      <c r="H23" t="s">
        <v>11</v>
      </c>
    </row>
    <row r="24" spans="1:8" x14ac:dyDescent="0.2">
      <c r="A24" s="6" t="s">
        <v>8</v>
      </c>
      <c r="E24" s="10"/>
      <c r="F24" s="10"/>
      <c r="H24" t="s">
        <v>9</v>
      </c>
    </row>
    <row r="25" spans="1:8" x14ac:dyDescent="0.2">
      <c r="A25" s="6" t="s">
        <v>31</v>
      </c>
      <c r="E25" s="10"/>
      <c r="F25"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M32"/>
  <sheetViews>
    <sheetView tabSelected="1" topLeftCell="B20" workbookViewId="0">
      <selection activeCell="K32" sqref="K32"/>
    </sheetView>
  </sheetViews>
  <sheetFormatPr baseColWidth="10" defaultRowHeight="16" x14ac:dyDescent="0.2"/>
  <cols>
    <col min="1" max="1" width="26.83203125" bestFit="1" customWidth="1"/>
    <col min="2" max="2" width="18.83203125" bestFit="1" customWidth="1"/>
    <col min="3" max="3" width="11.83203125" style="13" bestFit="1" customWidth="1"/>
    <col min="4" max="4" width="19.33203125" bestFit="1" customWidth="1"/>
    <col min="5" max="5" width="10.83203125" style="13"/>
    <col min="8" max="8" width="31.33203125" customWidth="1"/>
    <col min="9" max="9" width="21.5" customWidth="1"/>
    <col min="10" max="10" width="38.83203125" bestFit="1" customWidth="1"/>
  </cols>
  <sheetData>
    <row r="2" spans="1:13" x14ac:dyDescent="0.2">
      <c r="B2" s="1">
        <v>2014</v>
      </c>
      <c r="D2" s="1">
        <v>2015</v>
      </c>
      <c r="H2" s="1" t="s">
        <v>35</v>
      </c>
      <c r="I2" s="1" t="s">
        <v>83</v>
      </c>
      <c r="J2" s="1" t="s">
        <v>59</v>
      </c>
      <c r="K2" s="1">
        <v>2014</v>
      </c>
      <c r="L2" s="1">
        <v>2015</v>
      </c>
    </row>
    <row r="3" spans="1:13" ht="32" x14ac:dyDescent="0.2">
      <c r="A3" s="7" t="s">
        <v>19</v>
      </c>
      <c r="B3" t="s">
        <v>32</v>
      </c>
      <c r="D3" s="11" t="s">
        <v>33</v>
      </c>
      <c r="E3" s="15">
        <f>L3/L4</f>
        <v>2.6985706312034362E-2</v>
      </c>
      <c r="F3" s="7" t="s">
        <v>13</v>
      </c>
      <c r="G3" s="7"/>
      <c r="H3" s="11" t="s">
        <v>36</v>
      </c>
      <c r="J3" t="s">
        <v>34</v>
      </c>
      <c r="K3">
        <v>-2941</v>
      </c>
      <c r="L3" s="12">
        <v>10008</v>
      </c>
    </row>
    <row r="4" spans="1:13" ht="80" x14ac:dyDescent="0.2">
      <c r="A4" s="7" t="s">
        <v>21</v>
      </c>
      <c r="B4" t="s">
        <v>37</v>
      </c>
      <c r="C4" s="15">
        <f>K5/K6</f>
        <v>6.9688893956020466E-3</v>
      </c>
      <c r="D4" t="s">
        <v>40</v>
      </c>
      <c r="E4" s="15">
        <f>L5/L6</f>
        <v>3.5776606785050007E-2</v>
      </c>
      <c r="F4" s="7"/>
      <c r="G4" s="7"/>
      <c r="H4" s="11" t="s">
        <v>41</v>
      </c>
      <c r="J4" t="s">
        <v>50</v>
      </c>
      <c r="K4" s="12">
        <v>373680</v>
      </c>
      <c r="L4" s="12">
        <v>370863</v>
      </c>
    </row>
    <row r="5" spans="1:13" ht="112" x14ac:dyDescent="0.2">
      <c r="A5" s="7" t="s">
        <v>20</v>
      </c>
      <c r="B5" t="s">
        <v>46</v>
      </c>
      <c r="C5" s="15">
        <f>(K5+K7)/K6</f>
        <v>1.020536134190312E-2</v>
      </c>
      <c r="D5" t="s">
        <v>47</v>
      </c>
      <c r="E5" s="15">
        <f>(L5+L7)/L6</f>
        <v>4.2523709727959796E-2</v>
      </c>
      <c r="F5" s="7"/>
      <c r="G5" s="7"/>
      <c r="H5" s="11" t="s">
        <v>48</v>
      </c>
      <c r="J5" t="s">
        <v>38</v>
      </c>
      <c r="K5">
        <v>4890</v>
      </c>
      <c r="L5">
        <v>24890</v>
      </c>
    </row>
    <row r="6" spans="1:13" ht="192" x14ac:dyDescent="0.2">
      <c r="A6" s="7" t="s">
        <v>0</v>
      </c>
      <c r="B6" t="s">
        <v>51</v>
      </c>
      <c r="C6" s="15">
        <f>K8/K10</f>
        <v>2.5529709460077436E-2</v>
      </c>
      <c r="D6" t="s">
        <v>52</v>
      </c>
      <c r="E6" s="15">
        <f>L8/L10</f>
        <v>3.2157072801322482E-2</v>
      </c>
      <c r="F6" s="7"/>
      <c r="G6" s="7"/>
      <c r="H6" s="11" t="s">
        <v>53</v>
      </c>
      <c r="J6" t="s">
        <v>39</v>
      </c>
      <c r="K6">
        <v>701690</v>
      </c>
      <c r="L6">
        <v>695706</v>
      </c>
    </row>
    <row r="7" spans="1:13" ht="208" x14ac:dyDescent="0.2">
      <c r="A7" s="7" t="s">
        <v>1</v>
      </c>
      <c r="B7" t="s">
        <v>60</v>
      </c>
      <c r="C7" s="19" t="s">
        <v>67</v>
      </c>
      <c r="D7" t="s">
        <v>61</v>
      </c>
      <c r="E7" s="16">
        <f>L3/L13</f>
        <v>0.52441836093062255</v>
      </c>
      <c r="F7" s="7"/>
      <c r="G7" s="7"/>
      <c r="H7" s="11" t="s">
        <v>63</v>
      </c>
      <c r="J7" t="s">
        <v>42</v>
      </c>
      <c r="K7">
        <v>2271</v>
      </c>
      <c r="L7">
        <v>4694</v>
      </c>
      <c r="M7" t="s">
        <v>44</v>
      </c>
    </row>
    <row r="8" spans="1:13" ht="160" x14ac:dyDescent="0.2">
      <c r="A8" s="7" t="s">
        <v>2</v>
      </c>
      <c r="B8" t="s">
        <v>54</v>
      </c>
      <c r="C8" s="17">
        <f>K10/K4</f>
        <v>0.87778312995076002</v>
      </c>
      <c r="D8" t="s">
        <v>55</v>
      </c>
      <c r="E8" s="17">
        <f>L10/L4</f>
        <v>0.8759110507114487</v>
      </c>
      <c r="F8" s="7"/>
      <c r="G8" s="7"/>
      <c r="H8" s="11" t="s">
        <v>56</v>
      </c>
      <c r="J8" t="s">
        <v>43</v>
      </c>
      <c r="K8" s="12">
        <v>8374</v>
      </c>
      <c r="L8" s="12">
        <v>10446</v>
      </c>
    </row>
    <row r="9" spans="1:13" ht="112" x14ac:dyDescent="0.2">
      <c r="A9" s="2" t="s">
        <v>3</v>
      </c>
      <c r="B9" t="s">
        <v>69</v>
      </c>
      <c r="C9" s="15">
        <f>K5/K14</f>
        <v>5.9327164440583667E-3</v>
      </c>
      <c r="D9" t="s">
        <v>71</v>
      </c>
      <c r="E9" s="15">
        <f>L5/L14</f>
        <v>2.846835883171071E-2</v>
      </c>
      <c r="F9" s="8" t="s">
        <v>3</v>
      </c>
      <c r="G9" s="8"/>
      <c r="H9" s="11" t="s">
        <v>70</v>
      </c>
      <c r="J9" t="s">
        <v>45</v>
      </c>
      <c r="K9" s="12">
        <f>K7-K8</f>
        <v>-6103</v>
      </c>
      <c r="L9" s="12">
        <f>L7-L8</f>
        <v>-5752</v>
      </c>
    </row>
    <row r="10" spans="1:13" ht="112" x14ac:dyDescent="0.2">
      <c r="A10" s="4" t="s">
        <v>4</v>
      </c>
      <c r="B10" t="s">
        <v>72</v>
      </c>
      <c r="C10" s="16">
        <f>K14/K6</f>
        <v>1.1746540495090425</v>
      </c>
      <c r="D10" t="s">
        <v>73</v>
      </c>
      <c r="E10" s="16">
        <f>L14/L6</f>
        <v>1.2567147616953138</v>
      </c>
      <c r="F10" s="4" t="s">
        <v>18</v>
      </c>
      <c r="G10" s="4"/>
      <c r="H10" s="11" t="s">
        <v>74</v>
      </c>
      <c r="J10" t="s">
        <v>49</v>
      </c>
      <c r="K10" s="12">
        <f>K6-K4</f>
        <v>328010</v>
      </c>
      <c r="L10" s="12">
        <f>L6-L4</f>
        <v>324843</v>
      </c>
    </row>
    <row r="11" spans="1:13" ht="128" x14ac:dyDescent="0.2">
      <c r="A11" s="2" t="s">
        <v>12</v>
      </c>
      <c r="B11" t="s">
        <v>75</v>
      </c>
      <c r="C11" s="13">
        <f>K15/K14</f>
        <v>0.48989436367673128</v>
      </c>
      <c r="D11" t="s">
        <v>76</v>
      </c>
      <c r="E11" s="13">
        <f>L15/L14</f>
        <v>0.51562385623307228</v>
      </c>
      <c r="F11" s="8" t="s">
        <v>14</v>
      </c>
      <c r="G11" s="8"/>
      <c r="H11" s="11" t="s">
        <v>81</v>
      </c>
      <c r="I11" s="11" t="s">
        <v>82</v>
      </c>
      <c r="J11" t="s">
        <v>57</v>
      </c>
      <c r="K11" s="12">
        <v>253</v>
      </c>
      <c r="L11" s="12">
        <v>10062</v>
      </c>
    </row>
    <row r="12" spans="1:13" ht="48" x14ac:dyDescent="0.2">
      <c r="A12" s="2" t="s">
        <v>22</v>
      </c>
      <c r="B12" t="s">
        <v>79</v>
      </c>
      <c r="C12" s="13">
        <f>K16/K14</f>
        <v>0.51010563632326877</v>
      </c>
      <c r="D12" t="s">
        <v>80</v>
      </c>
      <c r="E12" s="13">
        <f>L16/L14</f>
        <v>0.48437614376692772</v>
      </c>
      <c r="F12" s="8"/>
      <c r="G12" s="8"/>
      <c r="H12" s="11" t="s">
        <v>84</v>
      </c>
      <c r="I12" s="11" t="s">
        <v>85</v>
      </c>
      <c r="J12" s="11" t="s">
        <v>58</v>
      </c>
      <c r="K12" s="12">
        <v>95673</v>
      </c>
      <c r="L12" s="12">
        <v>30432</v>
      </c>
    </row>
    <row r="13" spans="1:13" ht="32" x14ac:dyDescent="0.2">
      <c r="A13" s="3" t="s">
        <v>23</v>
      </c>
      <c r="B13" t="s">
        <v>89</v>
      </c>
      <c r="C13" s="14">
        <f>K17/K14</f>
        <v>5.8864922116414697E-2</v>
      </c>
      <c r="D13" t="s">
        <v>90</v>
      </c>
      <c r="E13" s="14">
        <f>L17/L14</f>
        <v>5.6476923358465707E-2</v>
      </c>
      <c r="F13" s="8"/>
      <c r="G13" s="8"/>
      <c r="H13" s="11" t="s">
        <v>91</v>
      </c>
      <c r="J13" t="s">
        <v>62</v>
      </c>
      <c r="K13" s="12">
        <v>-1445</v>
      </c>
      <c r="L13" s="12">
        <v>19084</v>
      </c>
    </row>
    <row r="14" spans="1:13" ht="64" x14ac:dyDescent="0.2">
      <c r="A14" s="3" t="s">
        <v>24</v>
      </c>
      <c r="B14" t="s">
        <v>92</v>
      </c>
      <c r="C14" s="14">
        <f>K18/K14</f>
        <v>0.37398801081719835</v>
      </c>
      <c r="D14" t="s">
        <v>93</v>
      </c>
      <c r="E14" s="14">
        <f>L18/L14</f>
        <v>0.38230638313447041</v>
      </c>
      <c r="F14" s="8"/>
      <c r="G14" s="8"/>
      <c r="H14" s="11" t="s">
        <v>94</v>
      </c>
      <c r="J14" t="s">
        <v>68</v>
      </c>
      <c r="K14" s="12">
        <v>824243</v>
      </c>
      <c r="L14" s="12">
        <v>874304</v>
      </c>
    </row>
    <row r="15" spans="1:13" x14ac:dyDescent="0.2">
      <c r="A15" s="2" t="s">
        <v>5</v>
      </c>
      <c r="B15" t="s">
        <v>95</v>
      </c>
      <c r="C15" s="14">
        <f>K19/K14</f>
        <v>5.1108714299059867E-2</v>
      </c>
      <c r="D15" t="s">
        <v>96</v>
      </c>
      <c r="E15" s="14">
        <f>L19/L14</f>
        <v>4.8372190908425441E-2</v>
      </c>
      <c r="F15" s="8"/>
      <c r="G15" s="8"/>
      <c r="H15" s="11" t="s">
        <v>91</v>
      </c>
      <c r="J15" t="s">
        <v>77</v>
      </c>
      <c r="K15" s="12">
        <v>403792</v>
      </c>
      <c r="L15" s="12">
        <v>450812</v>
      </c>
    </row>
    <row r="16" spans="1:13" ht="192" x14ac:dyDescent="0.2">
      <c r="A16" s="4" t="s">
        <v>25</v>
      </c>
      <c r="B16" s="20" t="s">
        <v>101</v>
      </c>
      <c r="C16" s="16">
        <f>K14/K20</f>
        <v>12.779555638246741</v>
      </c>
      <c r="D16" s="20" t="s">
        <v>102</v>
      </c>
      <c r="E16" s="16">
        <f>L14/L20</f>
        <v>12.787269828733564</v>
      </c>
      <c r="F16" s="4" t="s">
        <v>15</v>
      </c>
      <c r="G16" s="4"/>
      <c r="H16" s="11" t="s">
        <v>111</v>
      </c>
      <c r="I16" s="21" t="s">
        <v>112</v>
      </c>
      <c r="J16" t="s">
        <v>78</v>
      </c>
      <c r="K16" s="12">
        <v>420451</v>
      </c>
      <c r="L16" s="12">
        <v>423492</v>
      </c>
    </row>
    <row r="17" spans="1:13" ht="48" x14ac:dyDescent="0.2">
      <c r="A17" s="4" t="s">
        <v>26</v>
      </c>
      <c r="B17" s="20" t="s">
        <v>103</v>
      </c>
      <c r="C17" s="16">
        <f>K14/K21</f>
        <v>13.703125519534497</v>
      </c>
      <c r="D17" s="20" t="s">
        <v>104</v>
      </c>
      <c r="E17" s="16">
        <f>L14/L21</f>
        <v>15.139201052795622</v>
      </c>
      <c r="F17" s="4"/>
      <c r="G17" s="4"/>
      <c r="H17" s="11" t="s">
        <v>105</v>
      </c>
      <c r="I17" s="22"/>
      <c r="J17" t="s">
        <v>86</v>
      </c>
      <c r="K17" s="12">
        <v>48519</v>
      </c>
      <c r="L17" s="12">
        <v>49378</v>
      </c>
    </row>
    <row r="18" spans="1:13" x14ac:dyDescent="0.2">
      <c r="A18" s="4" t="s">
        <v>27</v>
      </c>
      <c r="B18" s="20" t="s">
        <v>106</v>
      </c>
      <c r="C18" s="16">
        <f>K14/K22</f>
        <v>2.8646205496781727</v>
      </c>
      <c r="D18" s="20" t="s">
        <v>107</v>
      </c>
      <c r="E18" s="16">
        <f>L14/L22</f>
        <v>2.8683573373576983</v>
      </c>
      <c r="F18" s="4"/>
      <c r="G18" s="4"/>
      <c r="H18" s="11" t="s">
        <v>108</v>
      </c>
      <c r="I18" s="22"/>
      <c r="J18" t="s">
        <v>88</v>
      </c>
      <c r="K18" s="12">
        <v>308257</v>
      </c>
      <c r="L18" s="12">
        <v>334252</v>
      </c>
    </row>
    <row r="19" spans="1:13" x14ac:dyDescent="0.2">
      <c r="A19" s="4" t="s">
        <v>28</v>
      </c>
      <c r="B19" s="20" t="s">
        <v>109</v>
      </c>
      <c r="C19" s="17">
        <f>(K23/K14)*360</f>
        <v>46.522833678902941</v>
      </c>
      <c r="D19" s="20" t="s">
        <v>110</v>
      </c>
      <c r="E19" s="17">
        <f>(L23/L14)*360</f>
        <v>46.519379986823807</v>
      </c>
      <c r="F19" s="4"/>
      <c r="G19" s="4"/>
      <c r="H19" s="11" t="s">
        <v>108</v>
      </c>
      <c r="I19" s="22"/>
      <c r="J19" t="s">
        <v>87</v>
      </c>
      <c r="K19" s="12">
        <v>42126</v>
      </c>
      <c r="L19" s="12">
        <v>42292</v>
      </c>
    </row>
    <row r="20" spans="1:13" ht="112" x14ac:dyDescent="0.2">
      <c r="A20" s="5" t="s">
        <v>29</v>
      </c>
      <c r="B20" s="20" t="s">
        <v>122</v>
      </c>
      <c r="C20" s="17">
        <f>K24/K25</f>
        <v>1.6366075120008332</v>
      </c>
      <c r="D20" s="20" t="s">
        <v>123</v>
      </c>
      <c r="E20" s="17">
        <f>L24/L25</f>
        <v>1.6923804084526459</v>
      </c>
      <c r="F20" s="9" t="s">
        <v>16</v>
      </c>
      <c r="G20" s="5"/>
      <c r="H20" s="11" t="s">
        <v>124</v>
      </c>
      <c r="J20" t="s">
        <v>97</v>
      </c>
      <c r="K20" s="12">
        <v>64497</v>
      </c>
      <c r="L20" s="12">
        <v>68373</v>
      </c>
    </row>
    <row r="21" spans="1:13" ht="128" x14ac:dyDescent="0.2">
      <c r="A21" s="5" t="s">
        <v>30</v>
      </c>
      <c r="B21" s="20" t="s">
        <v>129</v>
      </c>
      <c r="C21" s="16">
        <f>(K24-K22)/K25</f>
        <v>0.72851448463483071</v>
      </c>
      <c r="D21" s="20" t="s">
        <v>130</v>
      </c>
      <c r="E21" s="16">
        <f>(L24-L22)/L25</f>
        <v>0.69189462420649772</v>
      </c>
      <c r="F21" s="5"/>
      <c r="G21" s="5"/>
      <c r="H21" s="11" t="s">
        <v>125</v>
      </c>
      <c r="I21" s="11" t="s">
        <v>126</v>
      </c>
      <c r="J21" t="s">
        <v>98</v>
      </c>
      <c r="K21" s="12">
        <v>60150</v>
      </c>
      <c r="L21" s="12">
        <v>57751</v>
      </c>
    </row>
    <row r="22" spans="1:13" ht="32" x14ac:dyDescent="0.2">
      <c r="A22" s="6" t="s">
        <v>64</v>
      </c>
      <c r="B22" s="20" t="s">
        <v>131</v>
      </c>
      <c r="C22" s="15">
        <f>K4/K6</f>
        <v>0.53254286080747903</v>
      </c>
      <c r="D22" s="20" t="s">
        <v>132</v>
      </c>
      <c r="E22" s="15">
        <f>L4/L6</f>
        <v>0.53307431587480913</v>
      </c>
      <c r="F22" s="10" t="s">
        <v>17</v>
      </c>
      <c r="G22" s="10"/>
      <c r="H22" s="11" t="s">
        <v>127</v>
      </c>
      <c r="J22" t="s">
        <v>99</v>
      </c>
      <c r="K22" s="12">
        <v>287732</v>
      </c>
      <c r="L22" s="12">
        <v>304810</v>
      </c>
    </row>
    <row r="23" spans="1:13" x14ac:dyDescent="0.2">
      <c r="A23" s="6" t="s">
        <v>65</v>
      </c>
      <c r="B23" s="20" t="s">
        <v>133</v>
      </c>
      <c r="C23" s="13">
        <f>K10/K6</f>
        <v>0.46745713919252091</v>
      </c>
      <c r="D23" s="20" t="s">
        <v>134</v>
      </c>
      <c r="E23" s="13">
        <f>L10/L6</f>
        <v>0.46692568412519081</v>
      </c>
      <c r="F23" s="10"/>
      <c r="G23" s="10"/>
      <c r="J23" t="s">
        <v>100</v>
      </c>
      <c r="K23" s="12">
        <v>106517</v>
      </c>
      <c r="L23" s="12">
        <v>112978</v>
      </c>
    </row>
    <row r="24" spans="1:13" ht="48" x14ac:dyDescent="0.2">
      <c r="A24" s="18" t="s">
        <v>66</v>
      </c>
      <c r="B24" s="20" t="s">
        <v>135</v>
      </c>
      <c r="C24" s="23">
        <f>K4-K26</f>
        <v>190554</v>
      </c>
      <c r="D24" s="20" t="s">
        <v>136</v>
      </c>
      <c r="E24" s="23">
        <f>L4-L26</f>
        <v>190761</v>
      </c>
      <c r="F24" s="10"/>
      <c r="G24" s="10"/>
      <c r="H24" s="11" t="s">
        <v>128</v>
      </c>
      <c r="J24" t="s">
        <v>113</v>
      </c>
      <c r="K24" s="12">
        <v>518564</v>
      </c>
      <c r="L24" s="12">
        <v>515604</v>
      </c>
    </row>
    <row r="25" spans="1:13" ht="112" x14ac:dyDescent="0.2">
      <c r="A25" s="6" t="s">
        <v>31</v>
      </c>
      <c r="C25" s="12">
        <f>K27+K28+K29-K30-K31-K32</f>
        <v>12982</v>
      </c>
      <c r="E25" s="12">
        <f>L27+L28+L29-L30-L31-L32</f>
        <v>-20789</v>
      </c>
      <c r="F25" s="10"/>
      <c r="G25" s="10"/>
      <c r="H25" s="11" t="s">
        <v>137</v>
      </c>
      <c r="J25" t="s">
        <v>114</v>
      </c>
      <c r="K25" s="12">
        <v>316853</v>
      </c>
      <c r="L25" s="12">
        <v>304662</v>
      </c>
      <c r="M25" t="s">
        <v>139</v>
      </c>
    </row>
    <row r="26" spans="1:13" x14ac:dyDescent="0.2">
      <c r="J26" t="s">
        <v>115</v>
      </c>
      <c r="K26" s="12">
        <v>183126</v>
      </c>
      <c r="L26" s="12">
        <v>180102</v>
      </c>
      <c r="M26" t="s">
        <v>140</v>
      </c>
    </row>
    <row r="27" spans="1:13" x14ac:dyDescent="0.2">
      <c r="J27" s="7" t="s">
        <v>116</v>
      </c>
      <c r="K27" s="24">
        <v>1999</v>
      </c>
      <c r="L27" s="24">
        <v>598</v>
      </c>
      <c r="M27" t="s">
        <v>138</v>
      </c>
    </row>
    <row r="28" spans="1:13" x14ac:dyDescent="0.2">
      <c r="J28" s="7" t="s">
        <v>117</v>
      </c>
      <c r="K28" s="24">
        <v>95673</v>
      </c>
      <c r="L28" s="24">
        <v>30432</v>
      </c>
    </row>
    <row r="29" spans="1:13" x14ac:dyDescent="0.2">
      <c r="J29" s="7" t="s">
        <v>118</v>
      </c>
      <c r="K29" s="24">
        <v>253</v>
      </c>
      <c r="L29" s="24">
        <v>10062</v>
      </c>
    </row>
    <row r="30" spans="1:13" x14ac:dyDescent="0.2">
      <c r="J30" s="7" t="s">
        <v>119</v>
      </c>
      <c r="K30" s="24">
        <v>30002</v>
      </c>
      <c r="L30" s="24">
        <v>17375</v>
      </c>
    </row>
    <row r="31" spans="1:13" x14ac:dyDescent="0.2">
      <c r="J31" s="7" t="s">
        <v>120</v>
      </c>
      <c r="K31" s="24">
        <v>53355</v>
      </c>
      <c r="L31" s="24">
        <v>44483</v>
      </c>
    </row>
    <row r="32" spans="1:13" x14ac:dyDescent="0.2">
      <c r="J32" s="7" t="s">
        <v>121</v>
      </c>
      <c r="K32" s="24">
        <v>1586</v>
      </c>
      <c r="L32" s="24">
        <v>23</v>
      </c>
    </row>
  </sheetData>
  <phoneticPr fontId="5" type="noConversion"/>
  <pageMargins left="0.7" right="0.7" top="0.75" bottom="0.75" header="0.3" footer="0.3"/>
  <pageSetup paperSize="9" scale="50" fitToHeight="6" orientation="landscape"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Schema</vt:lpstr>
      <vt:lpstr>Valori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Utente di Microsoft Office</cp:lastModifiedBy>
  <dcterms:created xsi:type="dcterms:W3CDTF">2016-10-24T10:16:16Z</dcterms:created>
  <dcterms:modified xsi:type="dcterms:W3CDTF">2017-10-26T14:03:27Z</dcterms:modified>
</cp:coreProperties>
</file>