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56" i="1" l="1"/>
  <c r="D56" i="1"/>
  <c r="F53" i="1"/>
  <c r="F52" i="1"/>
  <c r="F54" i="1"/>
  <c r="G54" i="1"/>
  <c r="G53" i="1"/>
  <c r="G52" i="1"/>
  <c r="E55" i="1"/>
  <c r="E54" i="1"/>
  <c r="B58" i="1"/>
  <c r="B57" i="1"/>
  <c r="D54" i="1"/>
  <c r="D53" i="1"/>
  <c r="E53" i="1"/>
  <c r="B56" i="1"/>
  <c r="D52" i="1"/>
  <c r="E52" i="1"/>
  <c r="B55" i="1"/>
  <c r="B54" i="1"/>
  <c r="B53" i="1"/>
  <c r="B52" i="1"/>
  <c r="C37" i="1"/>
  <c r="C36" i="1"/>
  <c r="C54" i="1"/>
  <c r="C53" i="1"/>
  <c r="C52" i="1"/>
  <c r="A54" i="1"/>
  <c r="A53" i="1"/>
  <c r="A52" i="1"/>
  <c r="B45" i="1"/>
  <c r="B44" i="1"/>
  <c r="B43" i="1"/>
  <c r="B42" i="1"/>
  <c r="B41" i="1"/>
  <c r="B40" i="1"/>
  <c r="B32" i="1"/>
  <c r="A32" i="1"/>
  <c r="B28" i="1"/>
  <c r="A28" i="1"/>
  <c r="D28" i="1"/>
  <c r="B25" i="1"/>
  <c r="B24" i="1"/>
  <c r="B22" i="1"/>
  <c r="B21" i="1"/>
  <c r="C19" i="1"/>
  <c r="B19" i="1"/>
  <c r="E18" i="1"/>
  <c r="C18" i="1"/>
  <c r="F17" i="1"/>
  <c r="D18" i="1"/>
  <c r="B18" i="1"/>
  <c r="B17" i="1"/>
  <c r="C12" i="1"/>
  <c r="B12" i="1"/>
  <c r="E11" i="1"/>
  <c r="C11" i="1"/>
  <c r="D11" i="1"/>
  <c r="D9" i="1"/>
  <c r="B11" i="1"/>
  <c r="B10" i="1"/>
  <c r="B9" i="1"/>
  <c r="C6" i="1"/>
  <c r="B6" i="1"/>
  <c r="E5" i="1"/>
  <c r="C5" i="1"/>
  <c r="D5" i="1"/>
  <c r="B5" i="1"/>
  <c r="B4" i="1"/>
</calcChain>
</file>

<file path=xl/sharedStrings.xml><?xml version="1.0" encoding="utf-8"?>
<sst xmlns="http://schemas.openxmlformats.org/spreadsheetml/2006/main" count="39" uniqueCount="36">
  <si>
    <t>budget flex a consumi standard</t>
  </si>
  <si>
    <t>budget flex a consumi eff</t>
  </si>
  <si>
    <t>eff</t>
  </si>
  <si>
    <t>var impiego/efficienza</t>
  </si>
  <si>
    <t>var prezzo/tariffa</t>
  </si>
  <si>
    <t>var di spesa</t>
  </si>
  <si>
    <t>coeff di all predeterminato</t>
  </si>
  <si>
    <t>ore standard per unità di prodotto</t>
  </si>
  <si>
    <t>ore standard a volume di prod eff</t>
  </si>
  <si>
    <t>costi di budget (previsti)</t>
  </si>
  <si>
    <t>costi eff</t>
  </si>
  <si>
    <t>8000h</t>
  </si>
  <si>
    <t>costi allocati</t>
  </si>
  <si>
    <t>var di volume</t>
  </si>
  <si>
    <t>sovrassorbiti</t>
  </si>
  <si>
    <t>sottoassorbimento</t>
  </si>
  <si>
    <t>standard A</t>
  </si>
  <si>
    <t>standard B</t>
  </si>
  <si>
    <t>eff A</t>
  </si>
  <si>
    <t>effB</t>
  </si>
  <si>
    <t>tot standard</t>
  </si>
  <si>
    <t>tot eff</t>
  </si>
  <si>
    <t>q A standard</t>
  </si>
  <si>
    <t>q B standard</t>
  </si>
  <si>
    <t>q A eff</t>
  </si>
  <si>
    <t>q B eff</t>
  </si>
  <si>
    <t>p standard A</t>
  </si>
  <si>
    <t>p standard B</t>
  </si>
  <si>
    <t>p eff A</t>
  </si>
  <si>
    <t>P eff B</t>
  </si>
  <si>
    <t>budget</t>
  </si>
  <si>
    <t>budget flex a mix standard</t>
  </si>
  <si>
    <t>budget flex a mix eff</t>
  </si>
  <si>
    <t>var di mix</t>
  </si>
  <si>
    <t>var di vol in senso stretto</t>
  </si>
  <si>
    <t>var di vol in senso 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</si>
</sst>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9" fontId="0" fillId="0" borderId="0" xfId="1" applyFont="1"/>
    <xf numFmtId="0" fontId="3" fillId="0" borderId="0" xfId="0" applyFont="1" applyAlignment="1">
      <alignment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6" zoomScale="148" zoomScaleNormal="148" workbookViewId="0">
      <selection activeCell="E57" sqref="E57"/>
    </sheetView>
  </sheetViews>
  <sheetFormatPr defaultRowHeight="15" x14ac:dyDescent="0.25"/>
  <cols>
    <col min="1" max="1" width="12" bestFit="1" customWidth="1"/>
    <col min="2" max="2" width="13.85546875" customWidth="1"/>
    <col min="3" max="3" width="16.42578125" customWidth="1"/>
    <col min="4" max="4" width="18.28515625" customWidth="1"/>
    <col min="5" max="5" width="19.5703125" bestFit="1" customWidth="1"/>
  </cols>
  <sheetData>
    <row r="1" spans="2:6" ht="45" x14ac:dyDescent="0.25">
      <c r="B1" t="s">
        <v>0</v>
      </c>
      <c r="C1" s="4" t="s">
        <v>3</v>
      </c>
      <c r="D1" t="s">
        <v>1</v>
      </c>
      <c r="E1" s="4" t="s">
        <v>4</v>
      </c>
      <c r="F1" t="s">
        <v>2</v>
      </c>
    </row>
    <row r="2" spans="2:6" x14ac:dyDescent="0.25">
      <c r="B2">
        <v>2000</v>
      </c>
      <c r="D2">
        <v>2000</v>
      </c>
      <c r="F2">
        <v>2000</v>
      </c>
    </row>
    <row r="3" spans="2:6" x14ac:dyDescent="0.25">
      <c r="B3">
        <v>2.8</v>
      </c>
      <c r="D3">
        <v>3</v>
      </c>
      <c r="F3">
        <v>3</v>
      </c>
    </row>
    <row r="4" spans="2:6" x14ac:dyDescent="0.25">
      <c r="B4">
        <f>18.2/2.8</f>
        <v>6.5</v>
      </c>
      <c r="D4">
        <v>6.5</v>
      </c>
      <c r="F4">
        <v>6</v>
      </c>
    </row>
    <row r="5" spans="2:6" x14ac:dyDescent="0.25">
      <c r="B5" s="1">
        <f>B2*B3*B4</f>
        <v>36400</v>
      </c>
      <c r="C5" s="2">
        <f>B5-D5</f>
        <v>-2600</v>
      </c>
      <c r="D5" s="1">
        <f>D2*D3*D4</f>
        <v>39000</v>
      </c>
      <c r="E5" s="3">
        <f>D5-F5</f>
        <v>3000</v>
      </c>
      <c r="F5" s="1">
        <v>36000</v>
      </c>
    </row>
    <row r="6" spans="2:6" x14ac:dyDescent="0.25">
      <c r="B6">
        <f>B5-F5</f>
        <v>400</v>
      </c>
      <c r="C6" s="3">
        <f>C5+E5</f>
        <v>400</v>
      </c>
    </row>
    <row r="8" spans="2:6" x14ac:dyDescent="0.25">
      <c r="B8">
        <v>2000</v>
      </c>
      <c r="D8">
        <v>2000</v>
      </c>
      <c r="F8">
        <v>2000</v>
      </c>
    </row>
    <row r="9" spans="2:6" x14ac:dyDescent="0.25">
      <c r="B9">
        <f>780/1950</f>
        <v>0.4</v>
      </c>
      <c r="D9">
        <f>760/2000</f>
        <v>0.38</v>
      </c>
      <c r="F9">
        <v>0.38</v>
      </c>
    </row>
    <row r="10" spans="2:6" x14ac:dyDescent="0.25">
      <c r="B10">
        <f>3.6/0.4</f>
        <v>9</v>
      </c>
      <c r="D10">
        <v>9</v>
      </c>
      <c r="F10">
        <v>10</v>
      </c>
    </row>
    <row r="11" spans="2:6" x14ac:dyDescent="0.25">
      <c r="B11">
        <f>B8*B9*B10</f>
        <v>7200</v>
      </c>
      <c r="C11" s="3">
        <f>B11-D11</f>
        <v>360</v>
      </c>
      <c r="D11">
        <f>D8*D9*D10</f>
        <v>6840</v>
      </c>
      <c r="E11" s="2">
        <f>D11-F11</f>
        <v>-760</v>
      </c>
      <c r="F11">
        <v>7600</v>
      </c>
    </row>
    <row r="12" spans="2:6" x14ac:dyDescent="0.25">
      <c r="B12">
        <f>B11-F11</f>
        <v>-400</v>
      </c>
      <c r="C12" s="2">
        <f>C11+E11</f>
        <v>-400</v>
      </c>
    </row>
    <row r="14" spans="2:6" x14ac:dyDescent="0.25">
      <c r="E14" t="s">
        <v>5</v>
      </c>
    </row>
    <row r="15" spans="2:6" x14ac:dyDescent="0.25">
      <c r="B15">
        <v>2000</v>
      </c>
      <c r="D15">
        <v>2000</v>
      </c>
      <c r="F15">
        <v>2000</v>
      </c>
    </row>
    <row r="16" spans="2:6" x14ac:dyDescent="0.25">
      <c r="B16">
        <v>0.4</v>
      </c>
      <c r="D16">
        <v>0.38</v>
      </c>
      <c r="F16">
        <v>0.38</v>
      </c>
    </row>
    <row r="17" spans="1:6" x14ac:dyDescent="0.25">
      <c r="B17">
        <f>1.2/B16</f>
        <v>2.9999999999999996</v>
      </c>
      <c r="D17">
        <v>3</v>
      </c>
      <c r="F17">
        <f>F18/760</f>
        <v>5</v>
      </c>
    </row>
    <row r="18" spans="1:6" x14ac:dyDescent="0.25">
      <c r="B18">
        <f>B15*B16*B17</f>
        <v>2399.9999999999995</v>
      </c>
      <c r="C18" s="3">
        <f>B18-D18</f>
        <v>119.99999999999955</v>
      </c>
      <c r="D18">
        <f>D15*D16*D17</f>
        <v>2280</v>
      </c>
      <c r="E18" s="2">
        <f>D18-F18</f>
        <v>-1520</v>
      </c>
      <c r="F18">
        <v>3800</v>
      </c>
    </row>
    <row r="19" spans="1:6" x14ac:dyDescent="0.25">
      <c r="B19">
        <f>B18-F18</f>
        <v>-1400.0000000000005</v>
      </c>
      <c r="C19" s="2">
        <f>C18+E18</f>
        <v>-1400.0000000000005</v>
      </c>
    </row>
    <row r="21" spans="1:6" x14ac:dyDescent="0.25">
      <c r="B21">
        <f>8400/8000</f>
        <v>1.05</v>
      </c>
    </row>
    <row r="22" spans="1:6" x14ac:dyDescent="0.25">
      <c r="B22">
        <f>24800/8000</f>
        <v>3.1</v>
      </c>
      <c r="C22" t="s">
        <v>6</v>
      </c>
    </row>
    <row r="24" spans="1:6" x14ac:dyDescent="0.25">
      <c r="B24">
        <f>8000/3200</f>
        <v>2.5</v>
      </c>
      <c r="C24" t="s">
        <v>7</v>
      </c>
    </row>
    <row r="25" spans="1:6" x14ac:dyDescent="0.25">
      <c r="B25">
        <f>2.5*3500</f>
        <v>8750</v>
      </c>
      <c r="C25" t="s">
        <v>8</v>
      </c>
    </row>
    <row r="27" spans="1:6" ht="30" x14ac:dyDescent="0.25">
      <c r="A27" t="s">
        <v>12</v>
      </c>
      <c r="B27" t="s">
        <v>13</v>
      </c>
      <c r="C27" s="4" t="s">
        <v>9</v>
      </c>
      <c r="D27" t="s">
        <v>5</v>
      </c>
      <c r="E27" t="s">
        <v>10</v>
      </c>
    </row>
    <row r="28" spans="1:6" x14ac:dyDescent="0.25">
      <c r="A28">
        <f>A29*A30</f>
        <v>27125</v>
      </c>
      <c r="B28" s="3">
        <f>A28-C28</f>
        <v>2325</v>
      </c>
      <c r="C28">
        <v>24800</v>
      </c>
      <c r="D28" s="2">
        <f>C28-E28</f>
        <v>-300</v>
      </c>
      <c r="E28">
        <v>25100</v>
      </c>
    </row>
    <row r="29" spans="1:6" x14ac:dyDescent="0.25">
      <c r="A29">
        <v>3.1</v>
      </c>
      <c r="C29">
        <v>3.1</v>
      </c>
    </row>
    <row r="30" spans="1:6" x14ac:dyDescent="0.25">
      <c r="A30">
        <v>8750</v>
      </c>
      <c r="C30" t="s">
        <v>11</v>
      </c>
    </row>
    <row r="32" spans="1:6" x14ac:dyDescent="0.25">
      <c r="A32" s="3">
        <f>A28-E28</f>
        <v>2025</v>
      </c>
      <c r="B32" s="3">
        <f>B28+D28</f>
        <v>2025</v>
      </c>
      <c r="C32" t="s">
        <v>14</v>
      </c>
    </row>
    <row r="33" spans="1:3" x14ac:dyDescent="0.25">
      <c r="C33" t="s">
        <v>15</v>
      </c>
    </row>
    <row r="36" spans="1:3" x14ac:dyDescent="0.25">
      <c r="A36" t="s">
        <v>16</v>
      </c>
      <c r="B36">
        <v>13500</v>
      </c>
      <c r="C36">
        <f>0.6*B41</f>
        <v>14250</v>
      </c>
    </row>
    <row r="37" spans="1:3" x14ac:dyDescent="0.25">
      <c r="A37" t="s">
        <v>17</v>
      </c>
      <c r="B37">
        <v>9000</v>
      </c>
      <c r="C37">
        <f>B43*B41</f>
        <v>9500</v>
      </c>
    </row>
    <row r="38" spans="1:3" x14ac:dyDescent="0.25">
      <c r="A38" t="s">
        <v>18</v>
      </c>
      <c r="B38">
        <v>13500</v>
      </c>
    </row>
    <row r="39" spans="1:3" x14ac:dyDescent="0.25">
      <c r="A39" t="s">
        <v>19</v>
      </c>
      <c r="B39">
        <v>10250</v>
      </c>
    </row>
    <row r="40" spans="1:3" x14ac:dyDescent="0.25">
      <c r="A40" t="s">
        <v>20</v>
      </c>
      <c r="B40" s="1">
        <f>B36+B37</f>
        <v>22500</v>
      </c>
    </row>
    <row r="41" spans="1:3" x14ac:dyDescent="0.25">
      <c r="A41" t="s">
        <v>21</v>
      </c>
      <c r="B41" s="1">
        <f>B38+B39</f>
        <v>23750</v>
      </c>
    </row>
    <row r="42" spans="1:3" x14ac:dyDescent="0.25">
      <c r="A42" t="s">
        <v>22</v>
      </c>
      <c r="B42" s="5">
        <f>B36/B40</f>
        <v>0.6</v>
      </c>
    </row>
    <row r="43" spans="1:3" x14ac:dyDescent="0.25">
      <c r="A43" t="s">
        <v>23</v>
      </c>
      <c r="B43" s="5">
        <f>B37/B40</f>
        <v>0.4</v>
      </c>
    </row>
    <row r="44" spans="1:3" x14ac:dyDescent="0.25">
      <c r="A44" t="s">
        <v>24</v>
      </c>
      <c r="B44" s="5">
        <f>B38/B41</f>
        <v>0.56842105263157894</v>
      </c>
    </row>
    <row r="45" spans="1:3" x14ac:dyDescent="0.25">
      <c r="A45" t="s">
        <v>25</v>
      </c>
      <c r="B45" s="5">
        <f>B39/B41</f>
        <v>0.43157894736842106</v>
      </c>
    </row>
    <row r="46" spans="1:3" x14ac:dyDescent="0.25">
      <c r="A46" t="s">
        <v>26</v>
      </c>
      <c r="B46">
        <v>7</v>
      </c>
    </row>
    <row r="47" spans="1:3" x14ac:dyDescent="0.25">
      <c r="A47" t="s">
        <v>27</v>
      </c>
      <c r="B47">
        <v>9</v>
      </c>
    </row>
    <row r="48" spans="1:3" x14ac:dyDescent="0.25">
      <c r="A48" t="s">
        <v>28</v>
      </c>
      <c r="B48">
        <v>6.8</v>
      </c>
    </row>
    <row r="49" spans="1:7" x14ac:dyDescent="0.25">
      <c r="A49" t="s">
        <v>29</v>
      </c>
      <c r="B49">
        <v>9.1999999999999993</v>
      </c>
    </row>
    <row r="51" spans="1:7" ht="30" x14ac:dyDescent="0.25">
      <c r="A51" s="1" t="s">
        <v>30</v>
      </c>
      <c r="B51" s="4" t="s">
        <v>34</v>
      </c>
      <c r="C51" s="6" t="s">
        <v>31</v>
      </c>
      <c r="D51" t="s">
        <v>33</v>
      </c>
      <c r="E51" s="1" t="s">
        <v>32</v>
      </c>
      <c r="G51" t="s">
        <v>2</v>
      </c>
    </row>
    <row r="52" spans="1:7" x14ac:dyDescent="0.25">
      <c r="A52">
        <f>B36*B46</f>
        <v>94500</v>
      </c>
      <c r="B52" s="3">
        <f>C52-A52</f>
        <v>5250</v>
      </c>
      <c r="C52">
        <f>B46*B42*B41</f>
        <v>99750</v>
      </c>
      <c r="D52" s="2">
        <f>E52-C52</f>
        <v>-5250</v>
      </c>
      <c r="E52">
        <f>B46*B44*B41</f>
        <v>94500</v>
      </c>
      <c r="F52" s="2">
        <f>G52-E52</f>
        <v>-2700</v>
      </c>
      <c r="G52">
        <f>B48*B38</f>
        <v>91800</v>
      </c>
    </row>
    <row r="53" spans="1:7" x14ac:dyDescent="0.25">
      <c r="A53">
        <f>B37*B47</f>
        <v>81000</v>
      </c>
      <c r="B53" s="3">
        <f>C53-A53</f>
        <v>4500</v>
      </c>
      <c r="C53">
        <f>B47*B43*B41</f>
        <v>85500</v>
      </c>
      <c r="D53" s="3">
        <f>E53-C53</f>
        <v>6750</v>
      </c>
      <c r="E53">
        <f>B47*B45*B41</f>
        <v>92250</v>
      </c>
      <c r="F53" s="3">
        <f>G53-E53</f>
        <v>2049.9999999999854</v>
      </c>
      <c r="G53">
        <f>B49*B39</f>
        <v>94299.999999999985</v>
      </c>
    </row>
    <row r="54" spans="1:7" x14ac:dyDescent="0.25">
      <c r="A54" s="1">
        <f>SUM(A52:A53)</f>
        <v>175500</v>
      </c>
      <c r="B54" s="3">
        <f>SUM(B52:B53)</f>
        <v>9750</v>
      </c>
      <c r="C54">
        <f>SUM(C52:C53)</f>
        <v>185250</v>
      </c>
      <c r="D54" s="3">
        <f>SUM(D52:D53)</f>
        <v>1500</v>
      </c>
      <c r="E54" s="1">
        <f>SUM(E52:E53)</f>
        <v>186750</v>
      </c>
      <c r="F54" s="2">
        <f>G54-E54</f>
        <v>-650</v>
      </c>
      <c r="G54" s="1">
        <f>SUM(G52:G53)</f>
        <v>186100</v>
      </c>
    </row>
    <row r="55" spans="1:7" x14ac:dyDescent="0.25">
      <c r="B55">
        <f>C54-A54</f>
        <v>9750</v>
      </c>
      <c r="E55" s="3">
        <f>E54-A54</f>
        <v>11250</v>
      </c>
    </row>
    <row r="56" spans="1:7" ht="30" x14ac:dyDescent="0.25">
      <c r="A56" s="4" t="s">
        <v>35</v>
      </c>
      <c r="B56">
        <f>B52+D52</f>
        <v>0</v>
      </c>
      <c r="D56">
        <f>G54-A54</f>
        <v>10600</v>
      </c>
      <c r="E56" s="3">
        <f>B57+F54</f>
        <v>10600</v>
      </c>
    </row>
    <row r="57" spans="1:7" ht="30" x14ac:dyDescent="0.25">
      <c r="A57" s="4" t="s">
        <v>35</v>
      </c>
      <c r="B57" s="3">
        <f>B53+D53</f>
        <v>11250</v>
      </c>
    </row>
    <row r="58" spans="1:7" x14ac:dyDescent="0.25">
      <c r="B58">
        <f>B54+D54</f>
        <v>11250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liuc</cp:lastModifiedBy>
  <dcterms:created xsi:type="dcterms:W3CDTF">2018-05-03T07:31:19Z</dcterms:created>
  <dcterms:modified xsi:type="dcterms:W3CDTF">2018-05-03T09:20:45Z</dcterms:modified>
</cp:coreProperties>
</file>