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Lezione 18-18 - Gli indici di bilancio + esercitazione\"/>
    </mc:Choice>
  </mc:AlternateContent>
  <xr:revisionPtr revIDLastSave="0" documentId="13_ncr:1_{1313D22A-77DA-4FA1-8735-B9B2BA9D2C0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1" l="1"/>
  <c r="I21" i="1"/>
  <c r="I20" i="1"/>
  <c r="I19" i="1"/>
  <c r="I18" i="1"/>
  <c r="E22" i="1"/>
  <c r="E21" i="1"/>
  <c r="E18" i="1"/>
  <c r="E16" i="1"/>
  <c r="E14" i="1"/>
  <c r="E15" i="1"/>
  <c r="E26" i="1" l="1"/>
  <c r="E25" i="1"/>
  <c r="I24" i="1" s="1"/>
  <c r="E32" i="1"/>
  <c r="E33" i="1" s="1"/>
  <c r="F29" i="1" s="1"/>
  <c r="F38" i="1"/>
  <c r="F36" i="1" s="1"/>
  <c r="F37" i="1"/>
  <c r="E36" i="1"/>
  <c r="E42" i="1"/>
  <c r="F43" i="1" s="1"/>
</calcChain>
</file>

<file path=xl/sharedStrings.xml><?xml version="1.0" encoding="utf-8"?>
<sst xmlns="http://schemas.openxmlformats.org/spreadsheetml/2006/main" count="33" uniqueCount="33">
  <si>
    <t>ROE =</t>
  </si>
  <si>
    <t>ROA =</t>
  </si>
  <si>
    <t>RO aziendale</t>
  </si>
  <si>
    <t>CI totale</t>
  </si>
  <si>
    <t>GG medi incasso</t>
  </si>
  <si>
    <t>Crediti commerciali netto IVA</t>
  </si>
  <si>
    <t>fatturato giornaliero</t>
  </si>
  <si>
    <t>Magazzino</t>
  </si>
  <si>
    <t>Costo del venduto/365</t>
  </si>
  <si>
    <t>magazzino =</t>
  </si>
  <si>
    <t>Costo del venduto =</t>
  </si>
  <si>
    <t>Costo del venduto giorn =</t>
  </si>
  <si>
    <t>Durata media magazzino = ------------------</t>
  </si>
  <si>
    <t>GG medi pagamento forn = debiti vs forn netto IVA / Acquisti giorn</t>
  </si>
  <si>
    <t>Acquisti giornalieri =</t>
  </si>
  <si>
    <t>Debiti verso fornitori =</t>
  </si>
  <si>
    <t>Liquidità primaria</t>
  </si>
  <si>
    <t>Liquidità secondaria</t>
  </si>
  <si>
    <t>Margine di tesoreria</t>
  </si>
  <si>
    <t>CCN</t>
  </si>
  <si>
    <t>Liquidità immediate</t>
  </si>
  <si>
    <t>Liquidità differite</t>
  </si>
  <si>
    <t>Disponibilità</t>
  </si>
  <si>
    <t>Attivo a breve</t>
  </si>
  <si>
    <t>Debiti verso fornitori</t>
  </si>
  <si>
    <t>Debiti breve TFR</t>
  </si>
  <si>
    <t>Ratei e risconti</t>
  </si>
  <si>
    <t>Debiti vs azionisti c/dividen</t>
  </si>
  <si>
    <t>Passivo a breve</t>
  </si>
  <si>
    <t>Calcolato sulla base dello SP riclassificato per liquidità/esigibilità</t>
  </si>
  <si>
    <t>Applicazione dell'analisi per indici all'esercizio 4 di Riclassificazione di Stato patrimoniale e Conto Economico</t>
  </si>
  <si>
    <t>----------------- =</t>
  </si>
  <si>
    <t>---------------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</si>
</sst>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_-* #,##0.0000\ _€_-;\-* #,##0.0000\ _€_-;_-* &quot;-&quot;??\ _€_-;_-@_-"/>
    <numFmt numFmtId="168" formatCode="_-* #,##0\ &quot;€&quot;_-;\-* #,##0\ &quot;€&quot;_-;_-* &quot;-&quot;??\ &quot;€&quot;_-;_-@_-"/>
    <numFmt numFmtId="17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Tahoma"/>
      <family val="2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9" fontId="2" fillId="0" borderId="0" xfId="3" applyFont="1"/>
    <xf numFmtId="0" fontId="3" fillId="0" borderId="0" xfId="0" applyFont="1"/>
    <xf numFmtId="0" fontId="2" fillId="0" borderId="0" xfId="0" quotePrefix="1" applyFont="1"/>
    <xf numFmtId="166" fontId="2" fillId="0" borderId="0" xfId="3" applyNumberFormat="1" applyFont="1"/>
    <xf numFmtId="164" fontId="2" fillId="0" borderId="0" xfId="2" applyFont="1"/>
    <xf numFmtId="165" fontId="2" fillId="0" borderId="0" xfId="1" applyFont="1"/>
    <xf numFmtId="167" fontId="2" fillId="0" borderId="0" xfId="1" applyNumberFormat="1" applyFont="1"/>
    <xf numFmtId="168" fontId="2" fillId="0" borderId="0" xfId="2" applyNumberFormat="1" applyFont="1"/>
    <xf numFmtId="0" fontId="4" fillId="0" borderId="0" xfId="0" applyFont="1"/>
    <xf numFmtId="168" fontId="4" fillId="0" borderId="0" xfId="2" applyNumberFormat="1" applyFont="1"/>
    <xf numFmtId="170" fontId="2" fillId="0" borderId="0" xfId="3" applyNumberFormat="1" applyFont="1"/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/>
    <xf numFmtId="0" fontId="4" fillId="0" borderId="2" xfId="0" applyFont="1" applyBorder="1"/>
    <xf numFmtId="168" fontId="2" fillId="0" borderId="3" xfId="2" applyNumberFormat="1" applyFont="1" applyBorder="1"/>
    <xf numFmtId="0" fontId="2" fillId="0" borderId="0" xfId="0" applyFont="1" applyBorder="1"/>
    <xf numFmtId="0" fontId="4" fillId="0" borderId="0" xfId="0" applyFont="1" applyBorder="1"/>
    <xf numFmtId="168" fontId="4" fillId="0" borderId="3" xfId="0" applyNumberFormat="1" applyFont="1" applyBorder="1"/>
    <xf numFmtId="167" fontId="2" fillId="0" borderId="3" xfId="1" applyNumberFormat="1" applyFont="1" applyBorder="1"/>
    <xf numFmtId="168" fontId="2" fillId="0" borderId="3" xfId="0" applyNumberFormat="1" applyFont="1" applyBorder="1"/>
    <xf numFmtId="0" fontId="4" fillId="0" borderId="4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8" fontId="2" fillId="0" borderId="9" xfId="2" applyNumberFormat="1" applyFont="1" applyBorder="1"/>
    <xf numFmtId="0" fontId="4" fillId="0" borderId="10" xfId="0" applyFont="1" applyBorder="1"/>
    <xf numFmtId="0" fontId="4" fillId="0" borderId="11" xfId="0" applyFont="1" applyBorder="1"/>
    <xf numFmtId="168" fontId="4" fillId="0" borderId="12" xfId="2" applyNumberFormat="1" applyFont="1" applyBorder="1"/>
    <xf numFmtId="0" fontId="4" fillId="0" borderId="8" xfId="0" applyFont="1" applyBorder="1"/>
    <xf numFmtId="0" fontId="2" fillId="0" borderId="13" xfId="0" applyFont="1" applyBorder="1"/>
    <xf numFmtId="164" fontId="2" fillId="0" borderId="0" xfId="2" quotePrefix="1" applyFon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1</xdr:row>
          <xdr:rowOff>274320</xdr:rowOff>
        </xdr:from>
        <xdr:to>
          <xdr:col>4</xdr:col>
          <xdr:colOff>1595991</xdr:colOff>
          <xdr:row>11</xdr:row>
          <xdr:rowOff>281940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1</xdr:row>
          <xdr:rowOff>236220</xdr:rowOff>
        </xdr:from>
        <xdr:to>
          <xdr:col>11</xdr:col>
          <xdr:colOff>274320</xdr:colOff>
          <xdr:row>16</xdr:row>
          <xdr:rowOff>243839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Excel_Worksheet1.xlsx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zoomScaleNormal="100" workbookViewId="0">
      <selection activeCell="B1" sqref="B1"/>
    </sheetView>
  </sheetViews>
  <sheetFormatPr defaultColWidth="9.109375" defaultRowHeight="27.6" x14ac:dyDescent="0.45"/>
  <cols>
    <col min="1" max="1" width="20.33203125" style="1" customWidth="1"/>
    <col min="2" max="2" width="13.33203125" style="1" bestFit="1" customWidth="1"/>
    <col min="3" max="3" width="9.109375" style="1"/>
    <col min="4" max="4" width="10.109375" style="1" bestFit="1" customWidth="1"/>
    <col min="5" max="5" width="33.44140625" style="1" bestFit="1" customWidth="1"/>
    <col min="6" max="6" width="29.6640625" style="1" bestFit="1" customWidth="1"/>
    <col min="7" max="8" width="9.109375" style="1"/>
    <col min="9" max="9" width="26.88671875" style="1" bestFit="1" customWidth="1"/>
    <col min="10" max="13" width="9.109375" style="1"/>
    <col min="14" max="14" width="10.6640625" style="1" bestFit="1" customWidth="1"/>
    <col min="15" max="16384" width="9.109375" style="1"/>
  </cols>
  <sheetData>
    <row r="1" spans="1:10" x14ac:dyDescent="0.45">
      <c r="A1" s="10" t="s">
        <v>30</v>
      </c>
    </row>
    <row r="12" spans="1:10" x14ac:dyDescent="0.45">
      <c r="J12"/>
    </row>
    <row r="13" spans="1:10" x14ac:dyDescent="0.45">
      <c r="A13" s="15" t="s">
        <v>20</v>
      </c>
      <c r="B13" s="24"/>
      <c r="C13" s="24"/>
      <c r="D13" s="24"/>
      <c r="E13" s="17">
        <v>54600</v>
      </c>
    </row>
    <row r="14" spans="1:10" x14ac:dyDescent="0.45">
      <c r="A14" s="27" t="s">
        <v>21</v>
      </c>
      <c r="B14" s="28"/>
      <c r="C14" s="18"/>
      <c r="D14" s="18"/>
      <c r="E14" s="29">
        <f>750000-147000</f>
        <v>603000</v>
      </c>
    </row>
    <row r="15" spans="1:10" x14ac:dyDescent="0.45">
      <c r="A15" s="15" t="s">
        <v>22</v>
      </c>
      <c r="B15" s="24"/>
      <c r="C15" s="24"/>
      <c r="D15" s="24"/>
      <c r="E15" s="17">
        <f>1720000+5400</f>
        <v>1725400</v>
      </c>
    </row>
    <row r="16" spans="1:10" ht="28.2" thickBot="1" x14ac:dyDescent="0.5">
      <c r="A16" s="30" t="s">
        <v>23</v>
      </c>
      <c r="B16" s="31"/>
      <c r="C16" s="23"/>
      <c r="D16" s="23"/>
      <c r="E16" s="32">
        <f>SUM(E13:E15)</f>
        <v>2383000</v>
      </c>
    </row>
    <row r="17" spans="1:9" x14ac:dyDescent="0.45">
      <c r="B17" s="10"/>
      <c r="C17" s="10"/>
      <c r="D17" s="10"/>
      <c r="E17" s="11"/>
    </row>
    <row r="18" spans="1:9" x14ac:dyDescent="0.45">
      <c r="A18" s="13" t="s">
        <v>24</v>
      </c>
      <c r="B18" s="16"/>
      <c r="C18" s="25"/>
      <c r="D18" s="25"/>
      <c r="E18" s="17">
        <f>2900000-1131000</f>
        <v>1769000</v>
      </c>
      <c r="F18" s="15" t="s">
        <v>16</v>
      </c>
      <c r="G18" s="24"/>
      <c r="H18" s="24"/>
      <c r="I18" s="21">
        <f>+(E13+E14)/E22</f>
        <v>0.30109890109890108</v>
      </c>
    </row>
    <row r="19" spans="1:9" x14ac:dyDescent="0.45">
      <c r="A19" s="26" t="s">
        <v>25</v>
      </c>
      <c r="B19" s="33"/>
      <c r="C19" s="19"/>
      <c r="D19" s="19"/>
      <c r="E19" s="29">
        <v>104000</v>
      </c>
      <c r="F19" s="15" t="s">
        <v>18</v>
      </c>
      <c r="G19" s="24"/>
      <c r="H19" s="24"/>
      <c r="I19" s="22">
        <f>+(E13+E14)-E22</f>
        <v>-1526400</v>
      </c>
    </row>
    <row r="20" spans="1:9" s="10" customFormat="1" x14ac:dyDescent="0.45">
      <c r="A20" s="13" t="s">
        <v>26</v>
      </c>
      <c r="B20" s="15"/>
      <c r="C20" s="24"/>
      <c r="D20" s="24"/>
      <c r="E20" s="17">
        <v>14000</v>
      </c>
      <c r="F20" s="15" t="s">
        <v>17</v>
      </c>
      <c r="G20" s="25"/>
      <c r="H20" s="25"/>
      <c r="I20" s="21">
        <f>+E16/E22</f>
        <v>1.091117216117216</v>
      </c>
    </row>
    <row r="21" spans="1:9" s="10" customFormat="1" x14ac:dyDescent="0.45">
      <c r="A21" s="34" t="s">
        <v>27</v>
      </c>
      <c r="B21" s="28"/>
      <c r="C21" s="18"/>
      <c r="D21" s="18"/>
      <c r="E21" s="29">
        <f>330000*90%</f>
        <v>297000</v>
      </c>
      <c r="F21" s="15" t="s">
        <v>19</v>
      </c>
      <c r="G21" s="25"/>
      <c r="H21" s="25"/>
      <c r="I21" s="22">
        <f>+E16-E22</f>
        <v>199000</v>
      </c>
    </row>
    <row r="22" spans="1:9" s="10" customFormat="1" ht="26.4" customHeight="1" x14ac:dyDescent="0.45">
      <c r="A22" s="14" t="s">
        <v>28</v>
      </c>
      <c r="B22" s="15"/>
      <c r="C22" s="24"/>
      <c r="D22" s="24"/>
      <c r="E22" s="20">
        <f>SUM(E18:E21)</f>
        <v>2184000</v>
      </c>
    </row>
    <row r="23" spans="1:9" s="10" customFormat="1" x14ac:dyDescent="0.45">
      <c r="A23" s="1"/>
      <c r="B23" s="1"/>
      <c r="C23" s="1"/>
      <c r="D23" s="1"/>
      <c r="E23" s="1"/>
    </row>
    <row r="24" spans="1:9" x14ac:dyDescent="0.45">
      <c r="A24" s="1" t="s">
        <v>13</v>
      </c>
      <c r="I24" s="7">
        <f>+E25/E26</f>
        <v>155.93924483271704</v>
      </c>
    </row>
    <row r="25" spans="1:9" x14ac:dyDescent="0.45">
      <c r="A25" s="1" t="s">
        <v>15</v>
      </c>
      <c r="E25" s="9">
        <f>(2900000-1131000)/1.22</f>
        <v>1450000</v>
      </c>
    </row>
    <row r="26" spans="1:9" x14ac:dyDescent="0.45">
      <c r="A26" s="1" t="s">
        <v>14</v>
      </c>
      <c r="E26" s="6">
        <f>3393950/365</f>
        <v>9298.4931506849316</v>
      </c>
    </row>
    <row r="28" spans="1:9" ht="39.75" customHeight="1" x14ac:dyDescent="0.45">
      <c r="E28" s="1" t="s">
        <v>7</v>
      </c>
    </row>
    <row r="29" spans="1:9" x14ac:dyDescent="0.45">
      <c r="A29" s="1" t="s">
        <v>12</v>
      </c>
      <c r="F29" s="7">
        <f>+E31/E33</f>
        <v>148.24085005903189</v>
      </c>
    </row>
    <row r="30" spans="1:9" x14ac:dyDescent="0.45">
      <c r="E30" s="1" t="s">
        <v>8</v>
      </c>
    </row>
    <row r="31" spans="1:9" x14ac:dyDescent="0.45">
      <c r="A31" s="1" t="s">
        <v>9</v>
      </c>
      <c r="E31" s="9">
        <v>1720000</v>
      </c>
    </row>
    <row r="32" spans="1:9" x14ac:dyDescent="0.45">
      <c r="A32" s="1" t="s">
        <v>10</v>
      </c>
      <c r="E32" s="9">
        <f>5572100-458100-594000-231000-54000</f>
        <v>4235000</v>
      </c>
    </row>
    <row r="33" spans="1:6" x14ac:dyDescent="0.45">
      <c r="A33" s="1" t="s">
        <v>11</v>
      </c>
      <c r="E33" s="6">
        <f>+E32/365</f>
        <v>11602.739726027397</v>
      </c>
    </row>
    <row r="36" spans="1:6" x14ac:dyDescent="0.45">
      <c r="A36" s="1" t="s">
        <v>4</v>
      </c>
      <c r="E36" s="1">
        <f>((750000-147000)/1.22)/(5645000/365)</f>
        <v>31.958500922040393</v>
      </c>
      <c r="F36" s="8">
        <f>+F37/F38</f>
        <v>31.958500922040393</v>
      </c>
    </row>
    <row r="37" spans="1:6" x14ac:dyDescent="0.45">
      <c r="A37" s="1" t="s">
        <v>5</v>
      </c>
      <c r="F37" s="6">
        <f>+(750000-147000)/1.22</f>
        <v>494262.2950819672</v>
      </c>
    </row>
    <row r="38" spans="1:6" x14ac:dyDescent="0.45">
      <c r="A38" s="1" t="s">
        <v>6</v>
      </c>
      <c r="F38" s="6">
        <f>5645000/365</f>
        <v>15465.753424657534</v>
      </c>
    </row>
    <row r="39" spans="1:6" x14ac:dyDescent="0.45">
      <c r="F39" s="6"/>
    </row>
    <row r="40" spans="1:6" x14ac:dyDescent="0.45">
      <c r="A40" s="1" t="s">
        <v>0</v>
      </c>
      <c r="B40" s="12">
        <f>330000/(1980000-330000*90%)</f>
        <v>0.19607843137254902</v>
      </c>
      <c r="D40" s="1" t="s">
        <v>29</v>
      </c>
    </row>
    <row r="41" spans="1:6" ht="28.8" x14ac:dyDescent="0.55000000000000004">
      <c r="A41" s="3"/>
      <c r="B41" s="2"/>
    </row>
    <row r="42" spans="1:6" x14ac:dyDescent="0.45">
      <c r="B42" s="1" t="s">
        <v>2</v>
      </c>
      <c r="E42" s="6">
        <f>472900+1100+43000</f>
        <v>517000</v>
      </c>
    </row>
    <row r="43" spans="1:6" x14ac:dyDescent="0.45">
      <c r="A43" s="1" t="s">
        <v>1</v>
      </c>
      <c r="B43" s="4" t="s">
        <v>32</v>
      </c>
      <c r="E43" s="35" t="s">
        <v>31</v>
      </c>
      <c r="F43" s="5">
        <f>+E42/E44</f>
        <v>8.8679245283018862E-2</v>
      </c>
    </row>
    <row r="44" spans="1:6" x14ac:dyDescent="0.45">
      <c r="B44" s="1" t="s">
        <v>3</v>
      </c>
      <c r="E44" s="6">
        <v>5830000</v>
      </c>
    </row>
    <row r="45" spans="1:6" ht="28.2" customHeight="1" x14ac:dyDescent="0.45"/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251460</xdr:colOff>
                <xdr:row>1</xdr:row>
                <xdr:rowOff>274320</xdr:rowOff>
              </from>
              <to>
                <xdr:col>4</xdr:col>
                <xdr:colOff>1592580</xdr:colOff>
                <xdr:row>11</xdr:row>
                <xdr:rowOff>281940</xdr:rowOff>
              </to>
            </anchor>
          </objectPr>
        </oleObject>
      </mc:Choice>
      <mc:Fallback>
        <oleObject progId="Excel.Sheet.12" shapeId="1025" r:id="rId4"/>
      </mc:Fallback>
    </mc:AlternateContent>
    <mc:AlternateContent xmlns:mc="http://schemas.openxmlformats.org/markup-compatibility/2006">
      <mc:Choice Requires="x14">
        <oleObject progId="Excel.Sheet.12" shapeId="1026" r:id="rId6">
          <objectPr defaultSize="0" autoPict="0" r:id="rId7">
            <anchor moveWithCells="1" sizeWithCells="1">
              <from>
                <xdr:col>5</xdr:col>
                <xdr:colOff>106680</xdr:colOff>
                <xdr:row>1</xdr:row>
                <xdr:rowOff>236220</xdr:rowOff>
              </from>
              <to>
                <xdr:col>11</xdr:col>
                <xdr:colOff>274320</xdr:colOff>
                <xdr:row>16</xdr:row>
                <xdr:rowOff>243840</xdr:rowOff>
              </to>
            </anchor>
          </objectPr>
        </oleObject>
      </mc:Choice>
      <mc:Fallback>
        <oleObject progId="Excel.Sheet.12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Catry Ostinelli</cp:lastModifiedBy>
  <dcterms:created xsi:type="dcterms:W3CDTF">2019-05-09T13:12:38Z</dcterms:created>
  <dcterms:modified xsi:type="dcterms:W3CDTF">2019-05-16T21:56:51Z</dcterms:modified>
</cp:coreProperties>
</file>