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tosc\Desktop\Activity&amp;Lean\Lezioni e materiale didattico\My LIUC\"/>
    </mc:Choice>
  </mc:AlternateContent>
  <xr:revisionPtr revIDLastSave="0" documentId="13_ncr:1_{FA87037D-E8E4-436C-9249-64A7125AE2E1}" xr6:coauthVersionLast="41" xr6:coauthVersionMax="41" xr10:uidLastSave="{00000000-0000-0000-0000-000000000000}"/>
  <bookViews>
    <workbookView xWindow="-108" yWindow="-108" windowWidth="23256" windowHeight="13176" xr2:uid="{BA404ABD-B8D7-4B7C-8EFE-AA7BC8B0624A}"/>
  </bookViews>
  <sheets>
    <sheet name="UA - B - Soluzioni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9" i="2" l="1"/>
  <c r="F69" i="2"/>
  <c r="G69" i="2"/>
  <c r="H69" i="2"/>
  <c r="I69" i="2"/>
  <c r="J69" i="2"/>
  <c r="K69" i="2"/>
  <c r="L69" i="2"/>
  <c r="D69" i="2"/>
  <c r="E68" i="2"/>
  <c r="F68" i="2"/>
  <c r="G68" i="2"/>
  <c r="H68" i="2"/>
  <c r="I68" i="2"/>
  <c r="J68" i="2"/>
  <c r="K68" i="2"/>
  <c r="D68" i="2"/>
  <c r="E67" i="2"/>
  <c r="F67" i="2"/>
  <c r="L67" i="2" s="1"/>
  <c r="G67" i="2"/>
  <c r="H67" i="2"/>
  <c r="I67" i="2"/>
  <c r="J67" i="2"/>
  <c r="K67" i="2"/>
  <c r="D67" i="2"/>
  <c r="E66" i="2"/>
  <c r="F66" i="2"/>
  <c r="G66" i="2"/>
  <c r="H66" i="2"/>
  <c r="I66" i="2"/>
  <c r="J66" i="2"/>
  <c r="K66" i="2"/>
  <c r="D66" i="2"/>
  <c r="E65" i="2"/>
  <c r="F65" i="2"/>
  <c r="G65" i="2"/>
  <c r="H65" i="2"/>
  <c r="I65" i="2"/>
  <c r="J65" i="2"/>
  <c r="K65" i="2"/>
  <c r="D65" i="2"/>
  <c r="L58" i="2"/>
  <c r="L59" i="2"/>
  <c r="L60" i="2"/>
  <c r="L61" i="2"/>
  <c r="L57" i="2"/>
  <c r="E20" i="2"/>
  <c r="Q44" i="2"/>
  <c r="Q51" i="2"/>
  <c r="L48" i="2"/>
  <c r="L53" i="2" s="1"/>
  <c r="K45" i="2"/>
  <c r="K53" i="2" s="1"/>
  <c r="J50" i="2"/>
  <c r="J47" i="2"/>
  <c r="J53" i="2" s="1"/>
  <c r="J44" i="2"/>
  <c r="I48" i="2"/>
  <c r="I47" i="2"/>
  <c r="I44" i="2"/>
  <c r="H43" i="2"/>
  <c r="H44" i="2"/>
  <c r="H46" i="2"/>
  <c r="H48" i="2"/>
  <c r="H49" i="2"/>
  <c r="H50" i="2"/>
  <c r="H51" i="2"/>
  <c r="H52" i="2"/>
  <c r="H41" i="2"/>
  <c r="G48" i="2"/>
  <c r="F41" i="2"/>
  <c r="F49" i="2"/>
  <c r="F50" i="2"/>
  <c r="F51" i="2"/>
  <c r="F52" i="2"/>
  <c r="F48" i="2"/>
  <c r="F46" i="2"/>
  <c r="F44" i="2"/>
  <c r="F43" i="2"/>
  <c r="E52" i="2"/>
  <c r="E51" i="2"/>
  <c r="E43" i="2"/>
  <c r="D45" i="2"/>
  <c r="D53" i="2" s="1"/>
  <c r="C48" i="2"/>
  <c r="C53" i="2" s="1"/>
  <c r="P38" i="2"/>
  <c r="P45" i="2" s="1"/>
  <c r="P53" i="2" s="1"/>
  <c r="O38" i="2"/>
  <c r="O48" i="2" s="1"/>
  <c r="L38" i="2"/>
  <c r="K38" i="2"/>
  <c r="J38" i="2"/>
  <c r="I38" i="2"/>
  <c r="H38" i="2"/>
  <c r="G38" i="2"/>
  <c r="F38" i="2"/>
  <c r="E38" i="2"/>
  <c r="D38" i="2"/>
  <c r="C38" i="2"/>
  <c r="G53" i="2"/>
  <c r="J37" i="2"/>
  <c r="K37" i="2"/>
  <c r="L37" i="2"/>
  <c r="M37" i="2"/>
  <c r="N37" i="2"/>
  <c r="O37" i="2"/>
  <c r="P37" i="2"/>
  <c r="P23" i="2"/>
  <c r="O23" i="2"/>
  <c r="N23" i="2"/>
  <c r="M23" i="2"/>
  <c r="L23" i="2"/>
  <c r="K23" i="2"/>
  <c r="J23" i="2"/>
  <c r="D37" i="2"/>
  <c r="E37" i="2"/>
  <c r="F37" i="2"/>
  <c r="G37" i="2"/>
  <c r="H37" i="2"/>
  <c r="I37" i="2"/>
  <c r="C37" i="2"/>
  <c r="I23" i="2"/>
  <c r="H23" i="2"/>
  <c r="G23" i="2"/>
  <c r="F23" i="2"/>
  <c r="E23" i="2"/>
  <c r="D23" i="2"/>
  <c r="C23" i="2"/>
  <c r="E19" i="2"/>
  <c r="E18" i="2"/>
  <c r="E17" i="2"/>
  <c r="E16" i="2"/>
  <c r="E15" i="2"/>
  <c r="E14" i="2"/>
  <c r="E13" i="2"/>
  <c r="E4" i="2"/>
  <c r="E5" i="2"/>
  <c r="E6" i="2"/>
  <c r="E10" i="2" s="1"/>
  <c r="F21" i="2" s="1"/>
  <c r="E7" i="2"/>
  <c r="N38" i="2" s="1"/>
  <c r="N40" i="2" s="1"/>
  <c r="E8" i="2"/>
  <c r="E9" i="2"/>
  <c r="E3" i="2"/>
  <c r="N53" i="2" l="1"/>
  <c r="Q40" i="2"/>
  <c r="Q48" i="2"/>
  <c r="O45" i="2"/>
  <c r="O47" i="2"/>
  <c r="Q47" i="2" s="1"/>
  <c r="M38" i="2"/>
  <c r="Q45" i="2"/>
  <c r="O42" i="2"/>
  <c r="Q42" i="2" s="1"/>
  <c r="C60" i="2" s="1"/>
  <c r="L68" i="2"/>
  <c r="L66" i="2"/>
  <c r="L65" i="2"/>
  <c r="O53" i="2"/>
  <c r="I53" i="2"/>
  <c r="H53" i="2"/>
  <c r="F53" i="2"/>
  <c r="E53" i="2"/>
  <c r="C61" i="2" l="1"/>
  <c r="M41" i="2"/>
  <c r="M43" i="2"/>
  <c r="Q43" i="2" s="1"/>
  <c r="M52" i="2"/>
  <c r="Q52" i="2" s="1"/>
  <c r="M46" i="2"/>
  <c r="Q46" i="2" s="1"/>
  <c r="M49" i="2"/>
  <c r="Q49" i="2" s="1"/>
  <c r="C59" i="2" s="1"/>
  <c r="M50" i="2"/>
  <c r="Q50" i="2" s="1"/>
  <c r="C57" i="2" s="1"/>
  <c r="M60" i="2"/>
  <c r="C68" i="2"/>
  <c r="C76" i="2" s="1"/>
  <c r="C65" i="2" l="1"/>
  <c r="M57" i="2"/>
  <c r="G76" i="2"/>
  <c r="H76" i="2"/>
  <c r="I76" i="2"/>
  <c r="J76" i="2"/>
  <c r="D76" i="2"/>
  <c r="K76" i="2"/>
  <c r="E76" i="2"/>
  <c r="F76" i="2"/>
  <c r="C67" i="2"/>
  <c r="C75" i="2" s="1"/>
  <c r="M59" i="2"/>
  <c r="M61" i="2"/>
  <c r="C69" i="2"/>
  <c r="C77" i="2" s="1"/>
  <c r="Q41" i="2"/>
  <c r="M53" i="2"/>
  <c r="C73" i="2" l="1"/>
  <c r="L76" i="2"/>
  <c r="F75" i="2"/>
  <c r="G75" i="2"/>
  <c r="I75" i="2"/>
  <c r="K75" i="2"/>
  <c r="H75" i="2"/>
  <c r="J75" i="2"/>
  <c r="D75" i="2"/>
  <c r="E75" i="2"/>
  <c r="C58" i="2"/>
  <c r="Q53" i="2"/>
  <c r="H77" i="2"/>
  <c r="I77" i="2"/>
  <c r="K77" i="2"/>
  <c r="E77" i="2"/>
  <c r="D77" i="2"/>
  <c r="J77" i="2"/>
  <c r="F77" i="2"/>
  <c r="G77" i="2"/>
  <c r="L75" i="2" l="1"/>
  <c r="M58" i="2"/>
  <c r="C66" i="2"/>
  <c r="C62" i="2"/>
  <c r="D73" i="2"/>
  <c r="E73" i="2"/>
  <c r="G73" i="2"/>
  <c r="I73" i="2"/>
  <c r="H73" i="2"/>
  <c r="F73" i="2"/>
  <c r="J73" i="2"/>
  <c r="K73" i="2"/>
  <c r="L77" i="2"/>
  <c r="L73" i="2" l="1"/>
  <c r="C74" i="2"/>
  <c r="C70" i="2"/>
  <c r="E74" i="2" l="1"/>
  <c r="E78" i="2" s="1"/>
  <c r="F74" i="2"/>
  <c r="H74" i="2"/>
  <c r="H78" i="2" s="1"/>
  <c r="I74" i="2"/>
  <c r="I78" i="2" s="1"/>
  <c r="J74" i="2"/>
  <c r="J78" i="2" s="1"/>
  <c r="K74" i="2"/>
  <c r="K78" i="2" s="1"/>
  <c r="D74" i="2"/>
  <c r="D78" i="2" s="1"/>
  <c r="G74" i="2"/>
  <c r="G78" i="2" s="1"/>
  <c r="C78" i="2"/>
  <c r="L74" i="2" l="1"/>
  <c r="L78" i="2" s="1"/>
  <c r="F78" i="2"/>
</calcChain>
</file>

<file path=xl/sharedStrings.xml><?xml version="1.0" encoding="utf-8"?>
<sst xmlns="http://schemas.openxmlformats.org/spreadsheetml/2006/main" count="88" uniqueCount="49">
  <si>
    <t>RISORSE UMANE</t>
  </si>
  <si>
    <t>ANDREIS (PROGR)</t>
  </si>
  <si>
    <t>BARATELLI (Uff, tec.)</t>
  </si>
  <si>
    <t>CAPO REPARTO</t>
  </si>
  <si>
    <t>COLOMBO</t>
  </si>
  <si>
    <t>COSTANTINI</t>
  </si>
  <si>
    <t>RAMPAZZO</t>
  </si>
  <si>
    <t>TROVO'</t>
  </si>
  <si>
    <t>BILANCIA</t>
  </si>
  <si>
    <t>CALIBRI</t>
  </si>
  <si>
    <t>CANCELLERIA</t>
  </si>
  <si>
    <t>ENERGIA</t>
  </si>
  <si>
    <t>MULETTO</t>
  </si>
  <si>
    <t>S36</t>
  </si>
  <si>
    <t>TELEFONO</t>
  </si>
  <si>
    <t>RISORSE TECNOLOGICHE</t>
  </si>
  <si>
    <t>13 PROGRAMMARE GLI ACQUISTI</t>
  </si>
  <si>
    <t>12 PREPARARE LE COMMESSE</t>
  </si>
  <si>
    <t>11 GESTIRE PRIORITA'</t>
  </si>
  <si>
    <t>10 FARE SCHEDULAZIONE E LISTE DI LAVORO</t>
  </si>
  <si>
    <t>09 GESTIRE D.R., SOLLECITI E URGENZE</t>
  </si>
  <si>
    <t>08 CTRL FASI DI LAVORAZIONE E SCARTI</t>
  </si>
  <si>
    <t>07 INSERIRE DATI PER LANCIO COMMESSE</t>
  </si>
  <si>
    <t>06 PROGRAMMARE LA PRODUZIONE</t>
  </si>
  <si>
    <t>05 FARE INVENTARIO</t>
  </si>
  <si>
    <t>04 FARE AVANZAMENTO PRODUZIONE</t>
  </si>
  <si>
    <t>03 CONCILIARE LE DATE</t>
  </si>
  <si>
    <t>02 LANCIARE MRP</t>
  </si>
  <si>
    <t>01 CONFRONTARE ED EVIDENZIARE</t>
  </si>
  <si>
    <t>ACTIVITY COST POOL A</t>
  </si>
  <si>
    <t>ACTIVITY COST POOL B</t>
  </si>
  <si>
    <t>ACTIVITY COST POOL C</t>
  </si>
  <si>
    <t>ACTIVITY COST POOL D</t>
  </si>
  <si>
    <t>ACTIVITY COST POOL E</t>
  </si>
  <si>
    <t>GIRAVITI A
LAMA PIATTA</t>
  </si>
  <si>
    <t>GIRAVITI
PH</t>
  </si>
  <si>
    <t>CHIAVI
FISSE</t>
  </si>
  <si>
    <t>CHIAVI
280T</t>
  </si>
  <si>
    <t>CHIAVI
SNODATE</t>
  </si>
  <si>
    <t>CHIAVI
A BUSSOLA</t>
  </si>
  <si>
    <t>CHIAVE
TAPPO OLIO</t>
  </si>
  <si>
    <t>VARIE</t>
  </si>
  <si>
    <t>NUMERO CAMBI E NUOVI ORDINI</t>
  </si>
  <si>
    <t>NUMERO COMMESSE PIANIFICATE</t>
  </si>
  <si>
    <t>NUMERO FASI DI LAVORAZIONE</t>
  </si>
  <si>
    <t>NUMERO COMMESSE IN RITARDO</t>
  </si>
  <si>
    <t>NUMERO CODICI FORNITURE PIANIFICATI</t>
  </si>
  <si>
    <t>TOT</t>
  </si>
  <si>
    <t>Costo per unità di driver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</si>
</sst>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&quot;€&quot;\ 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vertical="center"/>
    </xf>
    <xf numFmtId="165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0" fillId="0" borderId="0" xfId="0" applyNumberFormat="1" applyBorder="1"/>
    <xf numFmtId="9" fontId="0" fillId="0" borderId="0" xfId="0" applyNumberFormat="1" applyBorder="1"/>
    <xf numFmtId="165" fontId="0" fillId="0" borderId="6" xfId="0" applyNumberFormat="1" applyBorder="1"/>
    <xf numFmtId="0" fontId="0" fillId="0" borderId="7" xfId="0" applyBorder="1"/>
    <xf numFmtId="164" fontId="0" fillId="0" borderId="8" xfId="0" applyNumberFormat="1" applyBorder="1"/>
    <xf numFmtId="9" fontId="0" fillId="0" borderId="8" xfId="0" applyNumberFormat="1" applyBorder="1"/>
    <xf numFmtId="165" fontId="2" fillId="0" borderId="9" xfId="0" applyNumberFormat="1" applyFont="1" applyBorder="1"/>
    <xf numFmtId="0" fontId="0" fillId="0" borderId="0" xfId="0" applyBorder="1"/>
    <xf numFmtId="165" fontId="2" fillId="0" borderId="0" xfId="0" applyNumberFormat="1" applyFont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0" fillId="0" borderId="8" xfId="0" applyBorder="1"/>
    <xf numFmtId="165" fontId="2" fillId="2" borderId="1" xfId="0" applyNumberFormat="1" applyFont="1" applyFill="1" applyBorder="1"/>
    <xf numFmtId="0" fontId="0" fillId="0" borderId="2" xfId="0" applyBorder="1"/>
    <xf numFmtId="0" fontId="0" fillId="0" borderId="6" xfId="0" applyBorder="1"/>
    <xf numFmtId="9" fontId="0" fillId="0" borderId="6" xfId="0" applyNumberFormat="1" applyBorder="1"/>
    <xf numFmtId="10" fontId="0" fillId="0" borderId="0" xfId="1" applyNumberFormat="1" applyFont="1" applyBorder="1"/>
    <xf numFmtId="10" fontId="0" fillId="0" borderId="6" xfId="1" applyNumberFormat="1" applyFont="1" applyBorder="1"/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2" borderId="13" xfId="0" applyFill="1" applyBorder="1"/>
    <xf numFmtId="165" fontId="0" fillId="2" borderId="0" xfId="0" applyNumberFormat="1" applyFill="1" applyBorder="1"/>
    <xf numFmtId="164" fontId="2" fillId="0" borderId="0" xfId="0" applyNumberFormat="1" applyFont="1" applyBorder="1"/>
    <xf numFmtId="0" fontId="0" fillId="0" borderId="14" xfId="0" applyBorder="1"/>
    <xf numFmtId="0" fontId="0" fillId="3" borderId="13" xfId="0" applyFill="1" applyBorder="1"/>
    <xf numFmtId="165" fontId="0" fillId="3" borderId="0" xfId="0" applyNumberFormat="1" applyFill="1" applyBorder="1"/>
    <xf numFmtId="0" fontId="0" fillId="4" borderId="13" xfId="0" applyFill="1" applyBorder="1"/>
    <xf numFmtId="165" fontId="0" fillId="4" borderId="0" xfId="0" applyNumberFormat="1" applyFill="1" applyBorder="1"/>
    <xf numFmtId="0" fontId="0" fillId="5" borderId="13" xfId="0" applyFill="1" applyBorder="1"/>
    <xf numFmtId="165" fontId="0" fillId="5" borderId="0" xfId="0" applyNumberFormat="1" applyFill="1" applyBorder="1"/>
    <xf numFmtId="0" fontId="0" fillId="6" borderId="13" xfId="0" applyFill="1" applyBorder="1"/>
    <xf numFmtId="165" fontId="0" fillId="6" borderId="0" xfId="0" applyNumberFormat="1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9" fontId="0" fillId="0" borderId="0" xfId="1" applyFont="1" applyBorder="1"/>
    <xf numFmtId="9" fontId="0" fillId="0" borderId="14" xfId="1" applyFont="1" applyBorder="1"/>
    <xf numFmtId="165" fontId="0" fillId="0" borderId="0" xfId="0" applyNumberFormat="1" applyBorder="1"/>
    <xf numFmtId="165" fontId="0" fillId="0" borderId="14" xfId="0" applyNumberFormat="1" applyBorder="1"/>
    <xf numFmtId="165" fontId="2" fillId="0" borderId="16" xfId="0" applyNumberFormat="1" applyFont="1" applyBorder="1"/>
    <xf numFmtId="0" fontId="0" fillId="6" borderId="10" xfId="0" applyFill="1" applyBorder="1"/>
    <xf numFmtId="2" fontId="0" fillId="6" borderId="11" xfId="0" applyNumberFormat="1" applyFill="1" applyBorder="1"/>
    <xf numFmtId="1" fontId="0" fillId="6" borderId="11" xfId="0" applyNumberFormat="1" applyFill="1" applyBorder="1"/>
    <xf numFmtId="165" fontId="2" fillId="6" borderId="12" xfId="0" applyNumberFormat="1" applyFont="1" applyFill="1" applyBorder="1"/>
    <xf numFmtId="2" fontId="0" fillId="3" borderId="0" xfId="0" applyNumberFormat="1" applyFill="1" applyBorder="1"/>
    <xf numFmtId="1" fontId="0" fillId="3" borderId="0" xfId="0" applyNumberFormat="1" applyFill="1" applyBorder="1"/>
    <xf numFmtId="165" fontId="2" fillId="3" borderId="14" xfId="0" applyNumberFormat="1" applyFont="1" applyFill="1" applyBorder="1"/>
    <xf numFmtId="2" fontId="0" fillId="5" borderId="0" xfId="0" applyNumberFormat="1" applyFill="1" applyBorder="1"/>
    <xf numFmtId="1" fontId="0" fillId="5" borderId="0" xfId="0" applyNumberFormat="1" applyFill="1" applyBorder="1"/>
    <xf numFmtId="165" fontId="2" fillId="5" borderId="14" xfId="0" applyNumberFormat="1" applyFont="1" applyFill="1" applyBorder="1"/>
    <xf numFmtId="2" fontId="0" fillId="4" borderId="0" xfId="0" applyNumberFormat="1" applyFill="1" applyBorder="1"/>
    <xf numFmtId="1" fontId="0" fillId="4" borderId="0" xfId="0" applyNumberFormat="1" applyFill="1" applyBorder="1"/>
    <xf numFmtId="165" fontId="2" fillId="4" borderId="14" xfId="0" applyNumberFormat="1" applyFont="1" applyFill="1" applyBorder="1"/>
    <xf numFmtId="2" fontId="0" fillId="2" borderId="0" xfId="0" applyNumberFormat="1" applyFill="1" applyBorder="1"/>
    <xf numFmtId="1" fontId="0" fillId="2" borderId="0" xfId="0" applyNumberFormat="1" applyFill="1" applyBorder="1"/>
    <xf numFmtId="165" fontId="2" fillId="2" borderId="14" xfId="0" applyNumberFormat="1" applyFont="1" applyFill="1" applyBorder="1"/>
    <xf numFmtId="165" fontId="0" fillId="0" borderId="16" xfId="0" applyNumberFormat="1" applyBorder="1"/>
    <xf numFmtId="0" fontId="2" fillId="2" borderId="7" xfId="0" applyFont="1" applyFill="1" applyBorder="1"/>
    <xf numFmtId="165" fontId="2" fillId="2" borderId="8" xfId="0" applyNumberFormat="1" applyFont="1" applyFill="1" applyBorder="1"/>
    <xf numFmtId="165" fontId="2" fillId="2" borderId="9" xfId="0" applyNumberFormat="1" applyFont="1" applyFill="1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03195-5577-4487-B824-71CCFF1FAD4B}">
  <dimension ref="B1:Q78"/>
  <sheetViews>
    <sheetView tabSelected="1" topLeftCell="A66" workbookViewId="0">
      <selection activeCell="A93" sqref="A93"/>
    </sheetView>
  </sheetViews>
  <sheetFormatPr defaultRowHeight="14.4" x14ac:dyDescent="0.3"/>
  <cols>
    <col min="2" max="2" width="40.21875" customWidth="1"/>
    <col min="3" max="3" width="9.44140625" bestFit="1" customWidth="1"/>
    <col min="4" max="4" width="11.77734375" customWidth="1"/>
    <col min="5" max="5" width="12.21875" bestFit="1" customWidth="1"/>
    <col min="6" max="6" width="8.33203125" bestFit="1" customWidth="1"/>
    <col min="7" max="7" width="12" customWidth="1"/>
    <col min="8" max="8" width="9.109375" customWidth="1"/>
    <col min="10" max="10" width="10.44140625" customWidth="1"/>
    <col min="11" max="11" width="11" customWidth="1"/>
  </cols>
  <sheetData>
    <row r="1" spans="2:5" ht="15" thickBot="1" x14ac:dyDescent="0.35"/>
    <row r="2" spans="2:5" ht="15" thickTop="1" x14ac:dyDescent="0.3">
      <c r="B2" s="15" t="s">
        <v>0</v>
      </c>
      <c r="C2" s="16"/>
      <c r="D2" s="16"/>
      <c r="E2" s="17"/>
    </row>
    <row r="3" spans="2:5" x14ac:dyDescent="0.3">
      <c r="B3" s="5" t="s">
        <v>1</v>
      </c>
      <c r="C3" s="6">
        <v>2201</v>
      </c>
      <c r="D3" s="7">
        <v>0.56999999999999995</v>
      </c>
      <c r="E3" s="8">
        <f>C3*D3</f>
        <v>1254.57</v>
      </c>
    </row>
    <row r="4" spans="2:5" x14ac:dyDescent="0.3">
      <c r="B4" s="5" t="s">
        <v>2</v>
      </c>
      <c r="C4" s="6">
        <v>4874</v>
      </c>
      <c r="D4" s="7">
        <v>0.06</v>
      </c>
      <c r="E4" s="8">
        <f t="shared" ref="E4:E9" si="0">C4*D4</f>
        <v>292.44</v>
      </c>
    </row>
    <row r="5" spans="2:5" x14ac:dyDescent="0.3">
      <c r="B5" s="5" t="s">
        <v>3</v>
      </c>
      <c r="C5" s="6">
        <v>3017</v>
      </c>
      <c r="D5" s="7">
        <v>0.06</v>
      </c>
      <c r="E5" s="8">
        <f t="shared" si="0"/>
        <v>181.01999999999998</v>
      </c>
    </row>
    <row r="6" spans="2:5" x14ac:dyDescent="0.3">
      <c r="B6" s="5" t="s">
        <v>4</v>
      </c>
      <c r="C6" s="6">
        <v>3119</v>
      </c>
      <c r="D6" s="7">
        <v>0.56999999999999995</v>
      </c>
      <c r="E6" s="8">
        <f t="shared" si="0"/>
        <v>1777.83</v>
      </c>
    </row>
    <row r="7" spans="2:5" x14ac:dyDescent="0.3">
      <c r="B7" s="5" t="s">
        <v>5</v>
      </c>
      <c r="C7" s="6">
        <v>3187</v>
      </c>
      <c r="D7" s="7">
        <v>0.06</v>
      </c>
      <c r="E7" s="8">
        <f t="shared" si="0"/>
        <v>191.22</v>
      </c>
    </row>
    <row r="8" spans="2:5" x14ac:dyDescent="0.3">
      <c r="B8" s="5" t="s">
        <v>6</v>
      </c>
      <c r="C8" s="6">
        <v>3748</v>
      </c>
      <c r="D8" s="7">
        <v>0.9</v>
      </c>
      <c r="E8" s="8">
        <f t="shared" si="0"/>
        <v>3373.2000000000003</v>
      </c>
    </row>
    <row r="9" spans="2:5" x14ac:dyDescent="0.3">
      <c r="B9" s="5" t="s">
        <v>7</v>
      </c>
      <c r="C9" s="6">
        <v>3160</v>
      </c>
      <c r="D9" s="7">
        <v>0.28000000000000003</v>
      </c>
      <c r="E9" s="8">
        <f t="shared" si="0"/>
        <v>884.80000000000007</v>
      </c>
    </row>
    <row r="10" spans="2:5" ht="15" thickBot="1" x14ac:dyDescent="0.35">
      <c r="B10" s="9"/>
      <c r="C10" s="10"/>
      <c r="D10" s="11"/>
      <c r="E10" s="12">
        <f>SUM(E3:E9)</f>
        <v>7955.08</v>
      </c>
    </row>
    <row r="11" spans="2:5" ht="15.6" thickTop="1" thickBot="1" x14ac:dyDescent="0.35">
      <c r="B11" s="13"/>
      <c r="C11" s="6"/>
      <c r="D11" s="7"/>
      <c r="E11" s="14"/>
    </row>
    <row r="12" spans="2:5" ht="15" thickTop="1" x14ac:dyDescent="0.3">
      <c r="B12" s="15" t="s">
        <v>15</v>
      </c>
      <c r="C12" s="16"/>
      <c r="D12" s="16"/>
      <c r="E12" s="17"/>
    </row>
    <row r="13" spans="2:5" x14ac:dyDescent="0.3">
      <c r="B13" s="5" t="s">
        <v>8</v>
      </c>
      <c r="C13" s="6">
        <v>167.9</v>
      </c>
      <c r="D13" s="7">
        <v>0.1</v>
      </c>
      <c r="E13" s="8">
        <f>C13*D13</f>
        <v>16.790000000000003</v>
      </c>
    </row>
    <row r="14" spans="2:5" x14ac:dyDescent="0.3">
      <c r="B14" s="5" t="s">
        <v>9</v>
      </c>
      <c r="C14" s="6">
        <v>66.5</v>
      </c>
      <c r="D14" s="7">
        <v>0.4</v>
      </c>
      <c r="E14" s="8">
        <f t="shared" ref="E14:E19" si="1">C14*D14</f>
        <v>26.6</v>
      </c>
    </row>
    <row r="15" spans="2:5" x14ac:dyDescent="0.3">
      <c r="B15" s="5" t="s">
        <v>10</v>
      </c>
      <c r="C15" s="6">
        <v>50</v>
      </c>
      <c r="D15" s="7">
        <v>0.85</v>
      </c>
      <c r="E15" s="8">
        <f t="shared" si="1"/>
        <v>42.5</v>
      </c>
    </row>
    <row r="16" spans="2:5" x14ac:dyDescent="0.3">
      <c r="B16" s="5" t="s">
        <v>11</v>
      </c>
      <c r="C16" s="6">
        <v>4500</v>
      </c>
      <c r="D16" s="7">
        <v>0.03</v>
      </c>
      <c r="E16" s="8">
        <f t="shared" si="1"/>
        <v>135</v>
      </c>
    </row>
    <row r="17" spans="2:16" x14ac:dyDescent="0.3">
      <c r="B17" s="5" t="s">
        <v>12</v>
      </c>
      <c r="C17" s="6">
        <v>104</v>
      </c>
      <c r="D17" s="7">
        <v>0.05</v>
      </c>
      <c r="E17" s="8">
        <f t="shared" si="1"/>
        <v>5.2</v>
      </c>
    </row>
    <row r="18" spans="2:16" x14ac:dyDescent="0.3">
      <c r="B18" s="5" t="s">
        <v>13</v>
      </c>
      <c r="C18" s="6">
        <v>1350</v>
      </c>
      <c r="D18" s="7">
        <v>0.63</v>
      </c>
      <c r="E18" s="8">
        <f t="shared" si="1"/>
        <v>850.5</v>
      </c>
    </row>
    <row r="19" spans="2:16" x14ac:dyDescent="0.3">
      <c r="B19" s="5" t="s">
        <v>14</v>
      </c>
      <c r="C19" s="6">
        <v>500</v>
      </c>
      <c r="D19" s="7">
        <v>0.2</v>
      </c>
      <c r="E19" s="8">
        <f t="shared" si="1"/>
        <v>100</v>
      </c>
    </row>
    <row r="20" spans="2:16" ht="15" thickBot="1" x14ac:dyDescent="0.35">
      <c r="B20" s="9"/>
      <c r="C20" s="18"/>
      <c r="D20" s="18"/>
      <c r="E20" s="12">
        <f>SUM(E13:E19)</f>
        <v>1176.5899999999999</v>
      </c>
    </row>
    <row r="21" spans="2:16" ht="15.6" thickTop="1" thickBot="1" x14ac:dyDescent="0.35">
      <c r="E21" s="2"/>
      <c r="F21" s="19">
        <f>E10+E20</f>
        <v>9131.67</v>
      </c>
    </row>
    <row r="22" spans="2:16" ht="15" thickBot="1" x14ac:dyDescent="0.35"/>
    <row r="23" spans="2:16" ht="15" thickTop="1" x14ac:dyDescent="0.3">
      <c r="B23" s="20"/>
      <c r="C23" s="3" t="str">
        <f>B13</f>
        <v>BILANCIA</v>
      </c>
      <c r="D23" s="3" t="str">
        <f>B14</f>
        <v>CALIBRI</v>
      </c>
      <c r="E23" s="3" t="str">
        <f>B15</f>
        <v>CANCELLERIA</v>
      </c>
      <c r="F23" s="3" t="str">
        <f>B16</f>
        <v>ENERGIA</v>
      </c>
      <c r="G23" s="3" t="str">
        <f>B17</f>
        <v>MULETTO</v>
      </c>
      <c r="H23" s="3" t="str">
        <f>B18</f>
        <v>S36</v>
      </c>
      <c r="I23" s="3" t="str">
        <f>B19</f>
        <v>TELEFONO</v>
      </c>
      <c r="J23" s="3" t="str">
        <f>B3</f>
        <v>ANDREIS (PROGR)</v>
      </c>
      <c r="K23" s="3" t="str">
        <f>B4</f>
        <v>BARATELLI (Uff, tec.)</v>
      </c>
      <c r="L23" s="3" t="str">
        <f>B5</f>
        <v>CAPO REPARTO</v>
      </c>
      <c r="M23" s="3" t="str">
        <f>B6</f>
        <v>COLOMBO</v>
      </c>
      <c r="N23" s="3" t="str">
        <f>B7</f>
        <v>COSTANTINI</v>
      </c>
      <c r="O23" s="3" t="str">
        <f>B8</f>
        <v>RAMPAZZO</v>
      </c>
      <c r="P23" s="4" t="str">
        <f>B9</f>
        <v>TROVO'</v>
      </c>
    </row>
    <row r="24" spans="2:16" x14ac:dyDescent="0.3">
      <c r="B24" s="5" t="s">
        <v>16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7">
        <v>1</v>
      </c>
      <c r="O24" s="13"/>
      <c r="P24" s="21"/>
    </row>
    <row r="25" spans="2:16" x14ac:dyDescent="0.3">
      <c r="B25" s="5" t="s">
        <v>17</v>
      </c>
      <c r="C25" s="13"/>
      <c r="D25" s="13"/>
      <c r="E25" s="13"/>
      <c r="F25" s="7">
        <v>0.04</v>
      </c>
      <c r="G25" s="13"/>
      <c r="H25" s="7">
        <v>0.02</v>
      </c>
      <c r="I25" s="13"/>
      <c r="J25" s="13"/>
      <c r="K25" s="13"/>
      <c r="L25" s="7"/>
      <c r="M25" s="7">
        <v>0.02</v>
      </c>
      <c r="N25" s="13"/>
      <c r="O25" s="13"/>
      <c r="P25" s="21"/>
    </row>
    <row r="26" spans="2:16" x14ac:dyDescent="0.3">
      <c r="B26" s="5" t="s">
        <v>18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7">
        <v>0.75</v>
      </c>
      <c r="P26" s="21"/>
    </row>
    <row r="27" spans="2:16" x14ac:dyDescent="0.3">
      <c r="B27" s="5" t="s">
        <v>19</v>
      </c>
      <c r="C27" s="13"/>
      <c r="D27" s="13"/>
      <c r="E27" s="7">
        <v>0.2</v>
      </c>
      <c r="F27" s="7">
        <v>0.09</v>
      </c>
      <c r="G27" s="13"/>
      <c r="H27" s="7">
        <v>0.05</v>
      </c>
      <c r="I27" s="13"/>
      <c r="J27" s="13"/>
      <c r="K27" s="13"/>
      <c r="L27" s="7"/>
      <c r="M27" s="7">
        <v>0.02</v>
      </c>
      <c r="N27" s="13"/>
      <c r="O27" s="13"/>
      <c r="P27" s="21"/>
    </row>
    <row r="28" spans="2:16" x14ac:dyDescent="0.3">
      <c r="B28" s="5" t="s">
        <v>20</v>
      </c>
      <c r="C28" s="13"/>
      <c r="D28" s="13"/>
      <c r="E28" s="13"/>
      <c r="F28" s="7">
        <v>7.0000000000000007E-2</v>
      </c>
      <c r="G28" s="13"/>
      <c r="H28" s="7">
        <v>0.09</v>
      </c>
      <c r="I28" s="7">
        <v>0.6</v>
      </c>
      <c r="J28" s="7">
        <v>0.87</v>
      </c>
      <c r="K28" s="7"/>
      <c r="L28" s="13"/>
      <c r="M28" s="13"/>
      <c r="N28" s="13"/>
      <c r="O28" s="13"/>
      <c r="P28" s="21"/>
    </row>
    <row r="29" spans="2:16" x14ac:dyDescent="0.3">
      <c r="B29" s="5" t="s">
        <v>21</v>
      </c>
      <c r="C29" s="13"/>
      <c r="D29" s="7">
        <v>1</v>
      </c>
      <c r="E29" s="13"/>
      <c r="F29" s="13"/>
      <c r="G29" s="13"/>
      <c r="H29" s="7"/>
      <c r="I29" s="13"/>
      <c r="J29" s="13"/>
      <c r="K29" s="7">
        <v>1</v>
      </c>
      <c r="L29" s="13"/>
      <c r="M29" s="13"/>
      <c r="N29" s="13"/>
      <c r="O29" s="7">
        <v>0.09</v>
      </c>
      <c r="P29" s="22">
        <v>1</v>
      </c>
    </row>
    <row r="30" spans="2:16" x14ac:dyDescent="0.3">
      <c r="B30" s="5" t="s">
        <v>22</v>
      </c>
      <c r="C30" s="13"/>
      <c r="D30" s="13"/>
      <c r="E30" s="13"/>
      <c r="F30" s="7">
        <v>0.01</v>
      </c>
      <c r="G30" s="13"/>
      <c r="H30" s="7">
        <v>0.01</v>
      </c>
      <c r="I30" s="13"/>
      <c r="J30" s="13"/>
      <c r="K30" s="13"/>
      <c r="L30" s="7"/>
      <c r="M30" s="7">
        <v>0.01</v>
      </c>
      <c r="N30" s="13"/>
      <c r="O30" s="13"/>
      <c r="P30" s="21"/>
    </row>
    <row r="31" spans="2:16" x14ac:dyDescent="0.3">
      <c r="B31" s="5" t="s">
        <v>23</v>
      </c>
      <c r="C31" s="13"/>
      <c r="D31" s="13"/>
      <c r="E31" s="13"/>
      <c r="F31" s="13"/>
      <c r="G31" s="13"/>
      <c r="H31" s="13"/>
      <c r="I31" s="7">
        <v>0.3</v>
      </c>
      <c r="J31" s="7">
        <v>0.12</v>
      </c>
      <c r="K31" s="13"/>
      <c r="L31" s="13"/>
      <c r="M31" s="13"/>
      <c r="N31" s="13"/>
      <c r="O31" s="7">
        <v>0.06</v>
      </c>
      <c r="P31" s="21"/>
    </row>
    <row r="32" spans="2:16" x14ac:dyDescent="0.3">
      <c r="B32" s="5" t="s">
        <v>24</v>
      </c>
      <c r="C32" s="7">
        <v>1</v>
      </c>
      <c r="D32" s="13"/>
      <c r="E32" s="13"/>
      <c r="F32" s="7">
        <v>0.02</v>
      </c>
      <c r="G32" s="7">
        <v>1</v>
      </c>
      <c r="H32" s="7">
        <v>0.01</v>
      </c>
      <c r="I32" s="7">
        <v>0.1</v>
      </c>
      <c r="J32" s="13"/>
      <c r="K32" s="13"/>
      <c r="L32" s="7">
        <v>1</v>
      </c>
      <c r="M32" s="13"/>
      <c r="N32" s="13"/>
      <c r="O32" s="7">
        <v>0.1</v>
      </c>
      <c r="P32" s="21"/>
    </row>
    <row r="33" spans="2:17" x14ac:dyDescent="0.3">
      <c r="B33" s="5" t="s">
        <v>25</v>
      </c>
      <c r="C33" s="13"/>
      <c r="D33" s="13"/>
      <c r="E33" s="13"/>
      <c r="F33" s="7">
        <v>0.59</v>
      </c>
      <c r="G33" s="13"/>
      <c r="H33" s="7">
        <v>0.69</v>
      </c>
      <c r="I33" s="13"/>
      <c r="J33" s="13"/>
      <c r="K33" s="13"/>
      <c r="L33" s="13"/>
      <c r="M33" s="7">
        <v>0.87</v>
      </c>
      <c r="N33" s="13"/>
      <c r="O33" s="13"/>
      <c r="P33" s="21"/>
    </row>
    <row r="34" spans="2:17" x14ac:dyDescent="0.3">
      <c r="B34" s="5" t="s">
        <v>26</v>
      </c>
      <c r="C34" s="13"/>
      <c r="D34" s="13"/>
      <c r="E34" s="13"/>
      <c r="F34" s="7">
        <v>0.03</v>
      </c>
      <c r="G34" s="13"/>
      <c r="H34" s="7">
        <v>0.03</v>
      </c>
      <c r="I34" s="13"/>
      <c r="J34" s="7">
        <v>0.01</v>
      </c>
      <c r="K34" s="13"/>
      <c r="L34" s="13"/>
      <c r="M34" s="7">
        <v>0.04</v>
      </c>
      <c r="N34" s="13"/>
      <c r="O34" s="13"/>
      <c r="P34" s="21"/>
    </row>
    <row r="35" spans="2:17" x14ac:dyDescent="0.3">
      <c r="B35" s="5" t="s">
        <v>27</v>
      </c>
      <c r="C35" s="13"/>
      <c r="D35" s="13"/>
      <c r="E35" s="7">
        <v>0.6</v>
      </c>
      <c r="F35" s="7">
        <v>0.12</v>
      </c>
      <c r="G35" s="13"/>
      <c r="H35" s="7">
        <v>7.0000000000000007E-2</v>
      </c>
      <c r="I35" s="13"/>
      <c r="J35" s="13"/>
      <c r="K35" s="13"/>
      <c r="L35" s="13"/>
      <c r="M35" s="13"/>
      <c r="N35" s="13"/>
      <c r="O35" s="13"/>
      <c r="P35" s="21"/>
    </row>
    <row r="36" spans="2:17" x14ac:dyDescent="0.3">
      <c r="B36" s="5" t="s">
        <v>28</v>
      </c>
      <c r="C36" s="13"/>
      <c r="D36" s="13"/>
      <c r="E36" s="7">
        <v>0.2</v>
      </c>
      <c r="F36" s="7">
        <v>0.03</v>
      </c>
      <c r="G36" s="13"/>
      <c r="H36" s="7">
        <v>0.03</v>
      </c>
      <c r="I36" s="13"/>
      <c r="J36" s="13"/>
      <c r="K36" s="13"/>
      <c r="L36" s="13"/>
      <c r="M36" s="7">
        <v>0.04</v>
      </c>
      <c r="N36" s="13"/>
      <c r="O36" s="13"/>
      <c r="P36" s="21"/>
    </row>
    <row r="37" spans="2:17" x14ac:dyDescent="0.3">
      <c r="B37" s="5"/>
      <c r="C37" s="23">
        <f>SUM(C24:C36)</f>
        <v>1</v>
      </c>
      <c r="D37" s="23">
        <f t="shared" ref="D37:I37" si="2">SUM(D24:D36)</f>
        <v>1</v>
      </c>
      <c r="E37" s="23">
        <f t="shared" si="2"/>
        <v>1</v>
      </c>
      <c r="F37" s="23">
        <f t="shared" si="2"/>
        <v>1</v>
      </c>
      <c r="G37" s="23">
        <f t="shared" si="2"/>
        <v>1</v>
      </c>
      <c r="H37" s="23">
        <f t="shared" si="2"/>
        <v>1</v>
      </c>
      <c r="I37" s="23">
        <f t="shared" si="2"/>
        <v>0.99999999999999989</v>
      </c>
      <c r="J37" s="23">
        <f t="shared" ref="J37" si="3">SUM(J24:J36)</f>
        <v>1</v>
      </c>
      <c r="K37" s="23">
        <f t="shared" ref="K37" si="4">SUM(K24:K36)</f>
        <v>1</v>
      </c>
      <c r="L37" s="23">
        <f t="shared" ref="L37" si="5">SUM(L24:L36)</f>
        <v>1</v>
      </c>
      <c r="M37" s="23">
        <f t="shared" ref="M37" si="6">SUM(M24:M36)</f>
        <v>1</v>
      </c>
      <c r="N37" s="23">
        <f t="shared" ref="N37" si="7">SUM(N24:N36)</f>
        <v>1</v>
      </c>
      <c r="O37" s="23">
        <f t="shared" ref="O37" si="8">SUM(O24:O36)</f>
        <v>0.99999999999999989</v>
      </c>
      <c r="P37" s="24">
        <f t="shared" ref="P37" si="9">SUM(P24:P36)</f>
        <v>1</v>
      </c>
    </row>
    <row r="38" spans="2:17" ht="15" thickBot="1" x14ac:dyDescent="0.35">
      <c r="B38" s="67"/>
      <c r="C38" s="68">
        <f>E13</f>
        <v>16.790000000000003</v>
      </c>
      <c r="D38" s="68">
        <f>E14</f>
        <v>26.6</v>
      </c>
      <c r="E38" s="68">
        <f>E15</f>
        <v>42.5</v>
      </c>
      <c r="F38" s="68">
        <f>E16</f>
        <v>135</v>
      </c>
      <c r="G38" s="68">
        <f>E17</f>
        <v>5.2</v>
      </c>
      <c r="H38" s="68">
        <f>E18</f>
        <v>850.5</v>
      </c>
      <c r="I38" s="68">
        <f>E19</f>
        <v>100</v>
      </c>
      <c r="J38" s="68">
        <f>E3</f>
        <v>1254.57</v>
      </c>
      <c r="K38" s="68">
        <f>E4</f>
        <v>292.44</v>
      </c>
      <c r="L38" s="68">
        <f>E5</f>
        <v>181.01999999999998</v>
      </c>
      <c r="M38" s="68">
        <f>E6</f>
        <v>1777.83</v>
      </c>
      <c r="N38" s="68">
        <f>E7</f>
        <v>191.22</v>
      </c>
      <c r="O38" s="68">
        <f>E8</f>
        <v>3373.2000000000003</v>
      </c>
      <c r="P38" s="69">
        <f>E9</f>
        <v>884.80000000000007</v>
      </c>
    </row>
    <row r="39" spans="2:17" ht="15.6" thickTop="1" thickBot="1" x14ac:dyDescent="0.35"/>
    <row r="40" spans="2:17" x14ac:dyDescent="0.3">
      <c r="B40" s="50" t="s">
        <v>16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2">
        <f>N24*N38</f>
        <v>191.22</v>
      </c>
      <c r="O40" s="51"/>
      <c r="P40" s="51"/>
      <c r="Q40" s="53">
        <f>SUM(C40:P40)</f>
        <v>191.22</v>
      </c>
    </row>
    <row r="41" spans="2:17" x14ac:dyDescent="0.3">
      <c r="B41" s="34" t="s">
        <v>17</v>
      </c>
      <c r="C41" s="54"/>
      <c r="D41" s="54"/>
      <c r="E41" s="54"/>
      <c r="F41" s="55">
        <f>F25*F38</f>
        <v>5.4</v>
      </c>
      <c r="G41" s="54"/>
      <c r="H41" s="55">
        <f>H25*$H$38</f>
        <v>17.010000000000002</v>
      </c>
      <c r="I41" s="54"/>
      <c r="J41" s="54"/>
      <c r="K41" s="54"/>
      <c r="L41" s="54"/>
      <c r="M41" s="55">
        <f>M25*$M$38</f>
        <v>35.556599999999996</v>
      </c>
      <c r="N41" s="54"/>
      <c r="O41" s="54"/>
      <c r="P41" s="54"/>
      <c r="Q41" s="56">
        <f t="shared" ref="Q41:Q52" si="10">SUM(C41:P41)</f>
        <v>57.9666</v>
      </c>
    </row>
    <row r="42" spans="2:17" x14ac:dyDescent="0.3">
      <c r="B42" s="38" t="s">
        <v>18</v>
      </c>
      <c r="C42" s="57"/>
      <c r="D42" s="57"/>
      <c r="E42" s="57"/>
      <c r="F42" s="57"/>
      <c r="G42" s="57"/>
      <c r="H42" s="58"/>
      <c r="I42" s="57"/>
      <c r="J42" s="57"/>
      <c r="K42" s="57"/>
      <c r="L42" s="57"/>
      <c r="M42" s="58"/>
      <c r="N42" s="57"/>
      <c r="O42" s="58">
        <f>O26*$O$38</f>
        <v>2529.9</v>
      </c>
      <c r="P42" s="57"/>
      <c r="Q42" s="59">
        <f t="shared" si="10"/>
        <v>2529.9</v>
      </c>
    </row>
    <row r="43" spans="2:17" x14ac:dyDescent="0.3">
      <c r="B43" s="34" t="s">
        <v>19</v>
      </c>
      <c r="C43" s="54"/>
      <c r="D43" s="54"/>
      <c r="E43" s="55">
        <f>E27*E38</f>
        <v>8.5</v>
      </c>
      <c r="F43" s="55">
        <f>F27*F38</f>
        <v>12.15</v>
      </c>
      <c r="G43" s="54"/>
      <c r="H43" s="55">
        <f t="shared" ref="H43:H52" si="11">H27*$H$38</f>
        <v>42.525000000000006</v>
      </c>
      <c r="I43" s="54"/>
      <c r="J43" s="54"/>
      <c r="K43" s="54"/>
      <c r="L43" s="54"/>
      <c r="M43" s="55">
        <f t="shared" ref="M43:M52" si="12">M27*$M$38</f>
        <v>35.556599999999996</v>
      </c>
      <c r="N43" s="54"/>
      <c r="O43" s="55"/>
      <c r="P43" s="54"/>
      <c r="Q43" s="56">
        <f t="shared" si="10"/>
        <v>98.7316</v>
      </c>
    </row>
    <row r="44" spans="2:17" x14ac:dyDescent="0.3">
      <c r="B44" s="38" t="s">
        <v>20</v>
      </c>
      <c r="C44" s="57"/>
      <c r="D44" s="57"/>
      <c r="E44" s="57"/>
      <c r="F44" s="58">
        <f>F28*F38</f>
        <v>9.4500000000000011</v>
      </c>
      <c r="G44" s="57"/>
      <c r="H44" s="58">
        <f t="shared" si="11"/>
        <v>76.545000000000002</v>
      </c>
      <c r="I44" s="58">
        <f>I28*I38</f>
        <v>60</v>
      </c>
      <c r="J44" s="58">
        <f>J28*J38</f>
        <v>1091.4758999999999</v>
      </c>
      <c r="K44" s="57"/>
      <c r="L44" s="57"/>
      <c r="M44" s="58"/>
      <c r="N44" s="57"/>
      <c r="O44" s="58"/>
      <c r="P44" s="57"/>
      <c r="Q44" s="59">
        <f t="shared" si="10"/>
        <v>1237.4708999999998</v>
      </c>
    </row>
    <row r="45" spans="2:17" x14ac:dyDescent="0.3">
      <c r="B45" s="36" t="s">
        <v>21</v>
      </c>
      <c r="C45" s="60"/>
      <c r="D45" s="60">
        <f>D29*D38</f>
        <v>26.6</v>
      </c>
      <c r="E45" s="60"/>
      <c r="F45" s="60"/>
      <c r="G45" s="60"/>
      <c r="H45" s="61"/>
      <c r="I45" s="61"/>
      <c r="J45" s="61"/>
      <c r="K45" s="61">
        <f>K29*K38</f>
        <v>292.44</v>
      </c>
      <c r="L45" s="60"/>
      <c r="M45" s="61"/>
      <c r="N45" s="60"/>
      <c r="O45" s="61">
        <f t="shared" ref="O45:O48" si="13">O29*$O$38</f>
        <v>303.58800000000002</v>
      </c>
      <c r="P45" s="61">
        <f>P38*P29</f>
        <v>884.80000000000007</v>
      </c>
      <c r="Q45" s="62">
        <f t="shared" si="10"/>
        <v>1507.4280000000001</v>
      </c>
    </row>
    <row r="46" spans="2:17" x14ac:dyDescent="0.3">
      <c r="B46" s="34" t="s">
        <v>22</v>
      </c>
      <c r="C46" s="54"/>
      <c r="D46" s="54"/>
      <c r="E46" s="54"/>
      <c r="F46" s="55">
        <f>F30*F38</f>
        <v>1.35</v>
      </c>
      <c r="G46" s="54"/>
      <c r="H46" s="55">
        <f t="shared" si="11"/>
        <v>8.5050000000000008</v>
      </c>
      <c r="I46" s="55"/>
      <c r="J46" s="55"/>
      <c r="K46" s="54"/>
      <c r="L46" s="54"/>
      <c r="M46" s="55">
        <f t="shared" si="12"/>
        <v>17.778299999999998</v>
      </c>
      <c r="N46" s="54"/>
      <c r="O46" s="55"/>
      <c r="P46" s="54"/>
      <c r="Q46" s="56">
        <f t="shared" si="10"/>
        <v>27.633299999999998</v>
      </c>
    </row>
    <row r="47" spans="2:17" x14ac:dyDescent="0.3">
      <c r="B47" s="30" t="s">
        <v>23</v>
      </c>
      <c r="C47" s="63"/>
      <c r="D47" s="63"/>
      <c r="E47" s="63"/>
      <c r="F47" s="63"/>
      <c r="G47" s="63"/>
      <c r="H47" s="64"/>
      <c r="I47" s="64">
        <f>I31*I38</f>
        <v>30</v>
      </c>
      <c r="J47" s="64">
        <f>J31*J38</f>
        <v>150.54839999999999</v>
      </c>
      <c r="K47" s="63"/>
      <c r="L47" s="63"/>
      <c r="M47" s="64"/>
      <c r="N47" s="63"/>
      <c r="O47" s="64">
        <f t="shared" si="13"/>
        <v>202.392</v>
      </c>
      <c r="P47" s="63"/>
      <c r="Q47" s="65">
        <f t="shared" si="10"/>
        <v>382.94039999999995</v>
      </c>
    </row>
    <row r="48" spans="2:17" x14ac:dyDescent="0.3">
      <c r="B48" s="34" t="s">
        <v>24</v>
      </c>
      <c r="C48" s="54">
        <f>(C38*C32)</f>
        <v>16.790000000000003</v>
      </c>
      <c r="D48" s="54"/>
      <c r="E48" s="54"/>
      <c r="F48" s="55">
        <f>F32*$F$38</f>
        <v>2.7</v>
      </c>
      <c r="G48" s="55">
        <f>G32*G38</f>
        <v>5.2</v>
      </c>
      <c r="H48" s="55">
        <f t="shared" si="11"/>
        <v>8.5050000000000008</v>
      </c>
      <c r="I48" s="55">
        <f>I32*I38</f>
        <v>10</v>
      </c>
      <c r="J48" s="55"/>
      <c r="K48" s="54"/>
      <c r="L48" s="55">
        <f>L32*L38</f>
        <v>181.01999999999998</v>
      </c>
      <c r="M48" s="55"/>
      <c r="N48" s="54"/>
      <c r="O48" s="55">
        <f t="shared" si="13"/>
        <v>337.32000000000005</v>
      </c>
      <c r="P48" s="54"/>
      <c r="Q48" s="56">
        <f t="shared" si="10"/>
        <v>561.53500000000008</v>
      </c>
    </row>
    <row r="49" spans="2:17" x14ac:dyDescent="0.3">
      <c r="B49" s="36" t="s">
        <v>25</v>
      </c>
      <c r="C49" s="60"/>
      <c r="D49" s="60"/>
      <c r="E49" s="60"/>
      <c r="F49" s="61">
        <f t="shared" ref="F49:F52" si="14">F33*$F$38</f>
        <v>79.649999999999991</v>
      </c>
      <c r="G49" s="60"/>
      <c r="H49" s="61">
        <f t="shared" si="11"/>
        <v>586.84499999999991</v>
      </c>
      <c r="I49" s="60"/>
      <c r="J49" s="61"/>
      <c r="K49" s="60"/>
      <c r="L49" s="60"/>
      <c r="M49" s="61">
        <f t="shared" si="12"/>
        <v>1546.7121</v>
      </c>
      <c r="N49" s="60"/>
      <c r="O49" s="60"/>
      <c r="P49" s="60"/>
      <c r="Q49" s="62">
        <f t="shared" si="10"/>
        <v>2213.2070999999996</v>
      </c>
    </row>
    <row r="50" spans="2:17" x14ac:dyDescent="0.3">
      <c r="B50" s="30" t="s">
        <v>26</v>
      </c>
      <c r="C50" s="63"/>
      <c r="D50" s="63"/>
      <c r="E50" s="63"/>
      <c r="F50" s="64">
        <f t="shared" si="14"/>
        <v>4.05</v>
      </c>
      <c r="G50" s="63"/>
      <c r="H50" s="64">
        <f t="shared" si="11"/>
        <v>25.515000000000001</v>
      </c>
      <c r="I50" s="63"/>
      <c r="J50" s="64">
        <f>J34*J38</f>
        <v>12.5457</v>
      </c>
      <c r="K50" s="63"/>
      <c r="L50" s="63"/>
      <c r="M50" s="64">
        <f t="shared" si="12"/>
        <v>71.113199999999992</v>
      </c>
      <c r="N50" s="63"/>
      <c r="O50" s="63"/>
      <c r="P50" s="63"/>
      <c r="Q50" s="65">
        <f t="shared" si="10"/>
        <v>113.22389999999999</v>
      </c>
    </row>
    <row r="51" spans="2:17" x14ac:dyDescent="0.3">
      <c r="B51" s="30" t="s">
        <v>27</v>
      </c>
      <c r="C51" s="63"/>
      <c r="D51" s="63"/>
      <c r="E51" s="64">
        <f>E35*E38</f>
        <v>25.5</v>
      </c>
      <c r="F51" s="64">
        <f t="shared" si="14"/>
        <v>16.2</v>
      </c>
      <c r="G51" s="63"/>
      <c r="H51" s="64">
        <f t="shared" si="11"/>
        <v>59.535000000000004</v>
      </c>
      <c r="I51" s="63"/>
      <c r="J51" s="63"/>
      <c r="K51" s="63"/>
      <c r="L51" s="63"/>
      <c r="M51" s="64"/>
      <c r="N51" s="63"/>
      <c r="O51" s="63"/>
      <c r="P51" s="63"/>
      <c r="Q51" s="65">
        <f t="shared" si="10"/>
        <v>101.23500000000001</v>
      </c>
    </row>
    <row r="52" spans="2:17" ht="15" thickBot="1" x14ac:dyDescent="0.35">
      <c r="B52" s="30" t="s">
        <v>28</v>
      </c>
      <c r="C52" s="63"/>
      <c r="D52" s="63"/>
      <c r="E52" s="64">
        <f>E36*E38</f>
        <v>8.5</v>
      </c>
      <c r="F52" s="64">
        <f t="shared" si="14"/>
        <v>4.05</v>
      </c>
      <c r="G52" s="63"/>
      <c r="H52" s="64">
        <f t="shared" si="11"/>
        <v>25.515000000000001</v>
      </c>
      <c r="I52" s="63"/>
      <c r="J52" s="63"/>
      <c r="K52" s="63"/>
      <c r="L52" s="63"/>
      <c r="M52" s="64">
        <f t="shared" si="12"/>
        <v>71.113199999999992</v>
      </c>
      <c r="N52" s="63"/>
      <c r="O52" s="63"/>
      <c r="P52" s="63"/>
      <c r="Q52" s="65">
        <f t="shared" si="10"/>
        <v>109.17819999999999</v>
      </c>
    </row>
    <row r="53" spans="2:17" ht="15" thickBot="1" x14ac:dyDescent="0.35">
      <c r="B53" s="42"/>
      <c r="C53" s="66">
        <f>SUM(C40:C52)</f>
        <v>16.790000000000003</v>
      </c>
      <c r="D53" s="66">
        <f t="shared" ref="D53" si="15">SUM(D40:D52)</f>
        <v>26.6</v>
      </c>
      <c r="E53" s="66">
        <f t="shared" ref="E53" si="16">SUM(E40:E52)</f>
        <v>42.5</v>
      </c>
      <c r="F53" s="66">
        <f t="shared" ref="F53" si="17">SUM(F40:F52)</f>
        <v>135</v>
      </c>
      <c r="G53" s="66">
        <f t="shared" ref="G53" si="18">SUM(G40:G52)</f>
        <v>5.2</v>
      </c>
      <c r="H53" s="66">
        <f t="shared" ref="H53" si="19">SUM(H40:H52)</f>
        <v>850.49999999999989</v>
      </c>
      <c r="I53" s="66">
        <f t="shared" ref="I53" si="20">SUM(I40:I52)</f>
        <v>100</v>
      </c>
      <c r="J53" s="66">
        <f t="shared" ref="J53" si="21">SUM(J40:J52)</f>
        <v>1254.5699999999997</v>
      </c>
      <c r="K53" s="66">
        <f t="shared" ref="K53" si="22">SUM(K40:K52)</f>
        <v>292.44</v>
      </c>
      <c r="L53" s="66">
        <f t="shared" ref="L53" si="23">SUM(L40:L52)</f>
        <v>181.01999999999998</v>
      </c>
      <c r="M53" s="66">
        <f t="shared" ref="M53" si="24">SUM(M40:M52)</f>
        <v>1777.83</v>
      </c>
      <c r="N53" s="66">
        <f t="shared" ref="N53" si="25">SUM(N40:N52)</f>
        <v>191.22</v>
      </c>
      <c r="O53" s="66">
        <f t="shared" ref="O53" si="26">SUM(O40:O52)</f>
        <v>3373.2000000000003</v>
      </c>
      <c r="P53" s="66">
        <f t="shared" ref="P53" si="27">SUM(P40:P52)</f>
        <v>884.80000000000007</v>
      </c>
      <c r="Q53" s="19">
        <f>SUM(Q40:Q52)</f>
        <v>9131.6700000000019</v>
      </c>
    </row>
    <row r="55" spans="2:17" ht="15" thickBot="1" x14ac:dyDescent="0.35"/>
    <row r="56" spans="2:17" s="1" customFormat="1" ht="43.2" x14ac:dyDescent="0.3">
      <c r="B56" s="25"/>
      <c r="C56" s="26"/>
      <c r="D56" s="27" t="s">
        <v>34</v>
      </c>
      <c r="E56" s="27" t="s">
        <v>35</v>
      </c>
      <c r="F56" s="27" t="s">
        <v>36</v>
      </c>
      <c r="G56" s="27" t="s">
        <v>37</v>
      </c>
      <c r="H56" s="27" t="s">
        <v>38</v>
      </c>
      <c r="I56" s="27" t="s">
        <v>39</v>
      </c>
      <c r="J56" s="27" t="s">
        <v>40</v>
      </c>
      <c r="K56" s="27" t="s">
        <v>41</v>
      </c>
      <c r="L56" s="26" t="s">
        <v>47</v>
      </c>
      <c r="M56" s="28" t="s">
        <v>48</v>
      </c>
      <c r="N56" s="26"/>
      <c r="O56" s="26"/>
      <c r="P56" s="26"/>
      <c r="Q56" s="29"/>
    </row>
    <row r="57" spans="2:17" x14ac:dyDescent="0.3">
      <c r="B57" s="30" t="s">
        <v>29</v>
      </c>
      <c r="C57" s="31">
        <f>Q47+Q50+Q51+Q52</f>
        <v>706.57749999999987</v>
      </c>
      <c r="D57" s="13">
        <v>30</v>
      </c>
      <c r="E57" s="13">
        <v>20</v>
      </c>
      <c r="F57" s="13">
        <v>8</v>
      </c>
      <c r="G57" s="13">
        <v>29</v>
      </c>
      <c r="H57" s="13">
        <v>5</v>
      </c>
      <c r="I57" s="13">
        <v>8</v>
      </c>
      <c r="J57" s="13">
        <v>1</v>
      </c>
      <c r="K57" s="13">
        <v>183</v>
      </c>
      <c r="L57" s="13">
        <f>SUM(D57:K57)</f>
        <v>284</v>
      </c>
      <c r="M57" s="32">
        <f>C57/L57</f>
        <v>2.4879489436619715</v>
      </c>
      <c r="N57" s="13" t="s">
        <v>42</v>
      </c>
      <c r="O57" s="13"/>
      <c r="P57" s="13"/>
      <c r="Q57" s="33"/>
    </row>
    <row r="58" spans="2:17" x14ac:dyDescent="0.3">
      <c r="B58" s="34" t="s">
        <v>30</v>
      </c>
      <c r="C58" s="35">
        <f>Q41+Q43+Q46+Q48</f>
        <v>745.86650000000009</v>
      </c>
      <c r="D58" s="13">
        <v>11</v>
      </c>
      <c r="E58" s="13">
        <v>10</v>
      </c>
      <c r="F58" s="13">
        <v>5</v>
      </c>
      <c r="G58" s="13">
        <v>41</v>
      </c>
      <c r="H58" s="13">
        <v>4</v>
      </c>
      <c r="I58" s="13">
        <v>8</v>
      </c>
      <c r="J58" s="13">
        <v>1</v>
      </c>
      <c r="K58" s="13">
        <v>92</v>
      </c>
      <c r="L58" s="13">
        <f t="shared" ref="L58:L61" si="28">SUM(D58:K58)</f>
        <v>172</v>
      </c>
      <c r="M58" s="32">
        <f t="shared" ref="M58:M61" si="29">C58/L58</f>
        <v>4.3364331395348845</v>
      </c>
      <c r="N58" s="13" t="s">
        <v>43</v>
      </c>
      <c r="O58" s="13"/>
      <c r="P58" s="13"/>
      <c r="Q58" s="33"/>
    </row>
    <row r="59" spans="2:17" x14ac:dyDescent="0.3">
      <c r="B59" s="36" t="s">
        <v>31</v>
      </c>
      <c r="C59" s="37">
        <f>Q49+Q45</f>
        <v>3720.6350999999995</v>
      </c>
      <c r="D59" s="13">
        <v>110</v>
      </c>
      <c r="E59" s="13">
        <v>80</v>
      </c>
      <c r="F59" s="13">
        <v>85</v>
      </c>
      <c r="G59" s="13">
        <v>820</v>
      </c>
      <c r="H59" s="13">
        <v>112</v>
      </c>
      <c r="I59" s="13">
        <v>104</v>
      </c>
      <c r="J59" s="13">
        <v>7</v>
      </c>
      <c r="K59" s="13">
        <v>920</v>
      </c>
      <c r="L59" s="13">
        <f t="shared" si="28"/>
        <v>2238</v>
      </c>
      <c r="M59" s="32">
        <f t="shared" si="29"/>
        <v>1.6624821715817693</v>
      </c>
      <c r="N59" s="13" t="s">
        <v>44</v>
      </c>
      <c r="O59" s="13"/>
      <c r="P59" s="13"/>
      <c r="Q59" s="33"/>
    </row>
    <row r="60" spans="2:17" x14ac:dyDescent="0.3">
      <c r="B60" s="38" t="s">
        <v>32</v>
      </c>
      <c r="C60" s="39">
        <f>Q42+Q44</f>
        <v>3767.3708999999999</v>
      </c>
      <c r="D60" s="13">
        <v>72</v>
      </c>
      <c r="E60" s="13">
        <v>45</v>
      </c>
      <c r="F60" s="13">
        <v>15</v>
      </c>
      <c r="G60" s="13">
        <v>44</v>
      </c>
      <c r="H60" s="13">
        <v>22</v>
      </c>
      <c r="I60" s="13">
        <v>8</v>
      </c>
      <c r="J60" s="13">
        <v>1</v>
      </c>
      <c r="K60" s="13">
        <v>221</v>
      </c>
      <c r="L60" s="13">
        <f t="shared" si="28"/>
        <v>428</v>
      </c>
      <c r="M60" s="32">
        <f t="shared" si="29"/>
        <v>8.8022684579439243</v>
      </c>
      <c r="N60" s="13" t="s">
        <v>45</v>
      </c>
      <c r="O60" s="13"/>
      <c r="P60" s="13"/>
      <c r="Q60" s="33"/>
    </row>
    <row r="61" spans="2:17" ht="15" thickBot="1" x14ac:dyDescent="0.35">
      <c r="B61" s="40" t="s">
        <v>33</v>
      </c>
      <c r="C61" s="41">
        <f>Q40</f>
        <v>191.22</v>
      </c>
      <c r="D61" s="13">
        <v>29</v>
      </c>
      <c r="E61" s="13">
        <v>14</v>
      </c>
      <c r="F61" s="13">
        <v>5</v>
      </c>
      <c r="G61" s="13">
        <v>8</v>
      </c>
      <c r="H61" s="13">
        <v>16</v>
      </c>
      <c r="I61" s="13">
        <v>8</v>
      </c>
      <c r="J61" s="13">
        <v>0</v>
      </c>
      <c r="K61" s="13">
        <v>65</v>
      </c>
      <c r="L61" s="13">
        <f t="shared" si="28"/>
        <v>145</v>
      </c>
      <c r="M61" s="32">
        <f t="shared" si="29"/>
        <v>1.3187586206896551</v>
      </c>
      <c r="N61" s="13" t="s">
        <v>46</v>
      </c>
      <c r="O61" s="13"/>
      <c r="P61" s="13"/>
      <c r="Q61" s="33"/>
    </row>
    <row r="62" spans="2:17" ht="15" thickBot="1" x14ac:dyDescent="0.35">
      <c r="B62" s="42"/>
      <c r="C62" s="19">
        <f>SUM(C57:C61)</f>
        <v>9131.6699999999983</v>
      </c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4"/>
    </row>
    <row r="63" spans="2:17" ht="15" thickBot="1" x14ac:dyDescent="0.35"/>
    <row r="64" spans="2:17" ht="43.2" x14ac:dyDescent="0.3">
      <c r="B64" s="25"/>
      <c r="C64" s="26"/>
      <c r="D64" s="27" t="s">
        <v>34</v>
      </c>
      <c r="E64" s="27" t="s">
        <v>35</v>
      </c>
      <c r="F64" s="27" t="s">
        <v>36</v>
      </c>
      <c r="G64" s="27" t="s">
        <v>37</v>
      </c>
      <c r="H64" s="27" t="s">
        <v>38</v>
      </c>
      <c r="I64" s="27" t="s">
        <v>39</v>
      </c>
      <c r="J64" s="27" t="s">
        <v>40</v>
      </c>
      <c r="K64" s="27" t="s">
        <v>41</v>
      </c>
      <c r="L64" s="29"/>
    </row>
    <row r="65" spans="2:12" x14ac:dyDescent="0.3">
      <c r="B65" s="30" t="s">
        <v>29</v>
      </c>
      <c r="C65" s="31">
        <f>C57</f>
        <v>706.57749999999987</v>
      </c>
      <c r="D65" s="45">
        <f>D57/$L$57</f>
        <v>0.10563380281690141</v>
      </c>
      <c r="E65" s="45">
        <f t="shared" ref="E65:K65" si="30">E57/$L$57</f>
        <v>7.0422535211267609E-2</v>
      </c>
      <c r="F65" s="45">
        <f t="shared" si="30"/>
        <v>2.8169014084507043E-2</v>
      </c>
      <c r="G65" s="45">
        <f t="shared" si="30"/>
        <v>0.10211267605633803</v>
      </c>
      <c r="H65" s="45">
        <f t="shared" si="30"/>
        <v>1.7605633802816902E-2</v>
      </c>
      <c r="I65" s="45">
        <f t="shared" si="30"/>
        <v>2.8169014084507043E-2</v>
      </c>
      <c r="J65" s="45">
        <f t="shared" si="30"/>
        <v>3.5211267605633804E-3</v>
      </c>
      <c r="K65" s="45">
        <f t="shared" si="30"/>
        <v>0.64436619718309862</v>
      </c>
      <c r="L65" s="46">
        <f>SUM(D65:K65)</f>
        <v>1</v>
      </c>
    </row>
    <row r="66" spans="2:12" x14ac:dyDescent="0.3">
      <c r="B66" s="34" t="s">
        <v>30</v>
      </c>
      <c r="C66" s="35">
        <f>C58</f>
        <v>745.86650000000009</v>
      </c>
      <c r="D66" s="45">
        <f>D58/$L$58</f>
        <v>6.3953488372093026E-2</v>
      </c>
      <c r="E66" s="45">
        <f t="shared" ref="E66:K66" si="31">E58/$L$58</f>
        <v>5.8139534883720929E-2</v>
      </c>
      <c r="F66" s="45">
        <f t="shared" si="31"/>
        <v>2.9069767441860465E-2</v>
      </c>
      <c r="G66" s="45">
        <f t="shared" si="31"/>
        <v>0.23837209302325582</v>
      </c>
      <c r="H66" s="45">
        <f t="shared" si="31"/>
        <v>2.3255813953488372E-2</v>
      </c>
      <c r="I66" s="45">
        <f t="shared" si="31"/>
        <v>4.6511627906976744E-2</v>
      </c>
      <c r="J66" s="45">
        <f t="shared" si="31"/>
        <v>5.8139534883720929E-3</v>
      </c>
      <c r="K66" s="45">
        <f t="shared" si="31"/>
        <v>0.53488372093023251</v>
      </c>
      <c r="L66" s="46">
        <f t="shared" ref="L66:L68" si="32">SUM(D66:K66)</f>
        <v>1</v>
      </c>
    </row>
    <row r="67" spans="2:12" x14ac:dyDescent="0.3">
      <c r="B67" s="36" t="s">
        <v>31</v>
      </c>
      <c r="C67" s="37">
        <f>C59</f>
        <v>3720.6350999999995</v>
      </c>
      <c r="D67" s="45">
        <f>D59/$L$59</f>
        <v>4.9151027703306524E-2</v>
      </c>
      <c r="E67" s="45">
        <f t="shared" ref="E67:K67" si="33">E59/$L$59</f>
        <v>3.5746201966041107E-2</v>
      </c>
      <c r="F67" s="45">
        <f t="shared" si="33"/>
        <v>3.798033958891868E-2</v>
      </c>
      <c r="G67" s="45">
        <f t="shared" si="33"/>
        <v>0.36639857015192134</v>
      </c>
      <c r="H67" s="45">
        <f t="shared" si="33"/>
        <v>5.0044682752457555E-2</v>
      </c>
      <c r="I67" s="45">
        <f t="shared" si="33"/>
        <v>4.6470062555853439E-2</v>
      </c>
      <c r="J67" s="45">
        <f t="shared" si="33"/>
        <v>3.1277926720285972E-3</v>
      </c>
      <c r="K67" s="45">
        <f t="shared" si="33"/>
        <v>0.41108132260947272</v>
      </c>
      <c r="L67" s="46">
        <f t="shared" si="32"/>
        <v>0.99999999999999989</v>
      </c>
    </row>
    <row r="68" spans="2:12" x14ac:dyDescent="0.3">
      <c r="B68" s="38" t="s">
        <v>32</v>
      </c>
      <c r="C68" s="39">
        <f>C60</f>
        <v>3767.3708999999999</v>
      </c>
      <c r="D68" s="45">
        <f>D60/$L$60</f>
        <v>0.16822429906542055</v>
      </c>
      <c r="E68" s="45">
        <f t="shared" ref="E68:K68" si="34">E60/$L$60</f>
        <v>0.10514018691588785</v>
      </c>
      <c r="F68" s="45">
        <f t="shared" si="34"/>
        <v>3.5046728971962614E-2</v>
      </c>
      <c r="G68" s="45">
        <f t="shared" si="34"/>
        <v>0.10280373831775701</v>
      </c>
      <c r="H68" s="45">
        <f t="shared" si="34"/>
        <v>5.1401869158878503E-2</v>
      </c>
      <c r="I68" s="45">
        <f t="shared" si="34"/>
        <v>1.8691588785046728E-2</v>
      </c>
      <c r="J68" s="45">
        <f t="shared" si="34"/>
        <v>2.3364485981308409E-3</v>
      </c>
      <c r="K68" s="45">
        <f t="shared" si="34"/>
        <v>0.51635514018691586</v>
      </c>
      <c r="L68" s="46">
        <f t="shared" si="32"/>
        <v>1</v>
      </c>
    </row>
    <row r="69" spans="2:12" ht="15" thickBot="1" x14ac:dyDescent="0.35">
      <c r="B69" s="40" t="s">
        <v>33</v>
      </c>
      <c r="C69" s="41">
        <f>C61</f>
        <v>191.22</v>
      </c>
      <c r="D69" s="45">
        <f>D61/$L$61</f>
        <v>0.2</v>
      </c>
      <c r="E69" s="45">
        <f t="shared" ref="E69:L69" si="35">E61/$L$61</f>
        <v>9.6551724137931033E-2</v>
      </c>
      <c r="F69" s="45">
        <f t="shared" si="35"/>
        <v>3.4482758620689655E-2</v>
      </c>
      <c r="G69" s="45">
        <f t="shared" si="35"/>
        <v>5.5172413793103448E-2</v>
      </c>
      <c r="H69" s="45">
        <f t="shared" si="35"/>
        <v>0.1103448275862069</v>
      </c>
      <c r="I69" s="45">
        <f t="shared" si="35"/>
        <v>5.5172413793103448E-2</v>
      </c>
      <c r="J69" s="45">
        <f t="shared" si="35"/>
        <v>0</v>
      </c>
      <c r="K69" s="45">
        <f t="shared" si="35"/>
        <v>0.44827586206896552</v>
      </c>
      <c r="L69" s="46">
        <f t="shared" si="35"/>
        <v>1</v>
      </c>
    </row>
    <row r="70" spans="2:12" ht="15" thickBot="1" x14ac:dyDescent="0.35">
      <c r="B70" s="42"/>
      <c r="C70" s="19">
        <f>SUM(C65:C69)</f>
        <v>9131.6699999999983</v>
      </c>
      <c r="D70" s="43"/>
      <c r="E70" s="43"/>
      <c r="F70" s="43"/>
      <c r="G70" s="43"/>
      <c r="H70" s="43"/>
      <c r="I70" s="43"/>
      <c r="J70" s="43"/>
      <c r="K70" s="43"/>
      <c r="L70" s="44"/>
    </row>
    <row r="71" spans="2:12" ht="15" thickBot="1" x14ac:dyDescent="0.35"/>
    <row r="72" spans="2:12" ht="43.2" x14ac:dyDescent="0.3">
      <c r="B72" s="25"/>
      <c r="C72" s="26"/>
      <c r="D72" s="27" t="s">
        <v>34</v>
      </c>
      <c r="E72" s="27" t="s">
        <v>35</v>
      </c>
      <c r="F72" s="27" t="s">
        <v>36</v>
      </c>
      <c r="G72" s="27" t="s">
        <v>37</v>
      </c>
      <c r="H72" s="27" t="s">
        <v>38</v>
      </c>
      <c r="I72" s="27" t="s">
        <v>39</v>
      </c>
      <c r="J72" s="27" t="s">
        <v>40</v>
      </c>
      <c r="K72" s="27" t="s">
        <v>41</v>
      </c>
      <c r="L72" s="29"/>
    </row>
    <row r="73" spans="2:12" x14ac:dyDescent="0.3">
      <c r="B73" s="30" t="s">
        <v>29</v>
      </c>
      <c r="C73" s="31">
        <f>C65</f>
        <v>706.57749999999987</v>
      </c>
      <c r="D73" s="47">
        <f>D65*$C$73</f>
        <v>74.638468309859135</v>
      </c>
      <c r="E73" s="47">
        <f t="shared" ref="E73:K73" si="36">E65*$C$73</f>
        <v>49.758978873239428</v>
      </c>
      <c r="F73" s="47">
        <f t="shared" si="36"/>
        <v>19.903591549295772</v>
      </c>
      <c r="G73" s="47">
        <f t="shared" si="36"/>
        <v>72.150519366197173</v>
      </c>
      <c r="H73" s="47">
        <f t="shared" si="36"/>
        <v>12.439744718309857</v>
      </c>
      <c r="I73" s="47">
        <f t="shared" si="36"/>
        <v>19.903591549295772</v>
      </c>
      <c r="J73" s="47">
        <f t="shared" si="36"/>
        <v>2.4879489436619715</v>
      </c>
      <c r="K73" s="47">
        <f t="shared" si="36"/>
        <v>455.29465669014081</v>
      </c>
      <c r="L73" s="48">
        <f>SUM(D73:K73)</f>
        <v>706.57749999999999</v>
      </c>
    </row>
    <row r="74" spans="2:12" x14ac:dyDescent="0.3">
      <c r="B74" s="34" t="s">
        <v>30</v>
      </c>
      <c r="C74" s="35">
        <f>C66</f>
        <v>745.86650000000009</v>
      </c>
      <c r="D74" s="47">
        <f>D66*$C$74</f>
        <v>47.700764534883731</v>
      </c>
      <c r="E74" s="47">
        <f t="shared" ref="E74:K74" si="37">E66*$C$74</f>
        <v>43.364331395348842</v>
      </c>
      <c r="F74" s="47">
        <f t="shared" si="37"/>
        <v>21.682165697674421</v>
      </c>
      <c r="G74" s="47">
        <f t="shared" si="37"/>
        <v>177.79375872093027</v>
      </c>
      <c r="H74" s="47">
        <f t="shared" si="37"/>
        <v>17.345732558139538</v>
      </c>
      <c r="I74" s="47">
        <f t="shared" si="37"/>
        <v>34.691465116279076</v>
      </c>
      <c r="J74" s="47">
        <f t="shared" si="37"/>
        <v>4.3364331395348845</v>
      </c>
      <c r="K74" s="47">
        <f t="shared" si="37"/>
        <v>398.9518488372093</v>
      </c>
      <c r="L74" s="48">
        <f>SUM(D74:K74)</f>
        <v>745.86650000000009</v>
      </c>
    </row>
    <row r="75" spans="2:12" x14ac:dyDescent="0.3">
      <c r="B75" s="36" t="s">
        <v>31</v>
      </c>
      <c r="C75" s="37">
        <f>C67</f>
        <v>3720.6350999999995</v>
      </c>
      <c r="D75" s="47">
        <f>D67*$C$75</f>
        <v>182.8730388739946</v>
      </c>
      <c r="E75" s="47">
        <f t="shared" ref="E75:K75" si="38">E67*$C$75</f>
        <v>132.99857372654154</v>
      </c>
      <c r="F75" s="47">
        <f t="shared" si="38"/>
        <v>141.31098458445038</v>
      </c>
      <c r="G75" s="47">
        <f t="shared" si="38"/>
        <v>1363.2353806970507</v>
      </c>
      <c r="H75" s="47">
        <f t="shared" si="38"/>
        <v>186.19800321715817</v>
      </c>
      <c r="I75" s="47">
        <f t="shared" si="38"/>
        <v>172.898145844504</v>
      </c>
      <c r="J75" s="47">
        <f t="shared" si="38"/>
        <v>11.637375201072386</v>
      </c>
      <c r="K75" s="47">
        <f t="shared" si="38"/>
        <v>1529.4835978552276</v>
      </c>
      <c r="L75" s="48">
        <f t="shared" ref="L75:L77" si="39">SUM(D75:K75)</f>
        <v>3720.6350999999995</v>
      </c>
    </row>
    <row r="76" spans="2:12" x14ac:dyDescent="0.3">
      <c r="B76" s="38" t="s">
        <v>32</v>
      </c>
      <c r="C76" s="39">
        <f>C68</f>
        <v>3767.3708999999999</v>
      </c>
      <c r="D76" s="47">
        <f>D68*$C$76</f>
        <v>633.76332897196255</v>
      </c>
      <c r="E76" s="47">
        <f t="shared" ref="E76:K76" si="40">E68*$C$76</f>
        <v>396.10208060747664</v>
      </c>
      <c r="F76" s="47">
        <f t="shared" si="40"/>
        <v>132.03402686915885</v>
      </c>
      <c r="G76" s="47">
        <f t="shared" si="40"/>
        <v>387.29981214953267</v>
      </c>
      <c r="H76" s="47">
        <f t="shared" si="40"/>
        <v>193.64990607476633</v>
      </c>
      <c r="I76" s="47">
        <f t="shared" si="40"/>
        <v>70.418147663551395</v>
      </c>
      <c r="J76" s="47">
        <f t="shared" si="40"/>
        <v>8.8022684579439243</v>
      </c>
      <c r="K76" s="47">
        <f t="shared" si="40"/>
        <v>1945.3013292056073</v>
      </c>
      <c r="L76" s="48">
        <f t="shared" si="39"/>
        <v>3767.3708999999994</v>
      </c>
    </row>
    <row r="77" spans="2:12" ht="15" thickBot="1" x14ac:dyDescent="0.35">
      <c r="B77" s="40" t="s">
        <v>33</v>
      </c>
      <c r="C77" s="41">
        <f>C69</f>
        <v>191.22</v>
      </c>
      <c r="D77" s="47">
        <f>D69*$C$77</f>
        <v>38.244</v>
      </c>
      <c r="E77" s="47">
        <f t="shared" ref="E77:K77" si="41">E69*$C$77</f>
        <v>18.462620689655171</v>
      </c>
      <c r="F77" s="47">
        <f t="shared" si="41"/>
        <v>6.5937931034482755</v>
      </c>
      <c r="G77" s="47">
        <f t="shared" si="41"/>
        <v>10.550068965517241</v>
      </c>
      <c r="H77" s="47">
        <f t="shared" si="41"/>
        <v>21.100137931034482</v>
      </c>
      <c r="I77" s="47">
        <f t="shared" si="41"/>
        <v>10.550068965517241</v>
      </c>
      <c r="J77" s="47">
        <f t="shared" si="41"/>
        <v>0</v>
      </c>
      <c r="K77" s="47">
        <f t="shared" si="41"/>
        <v>85.719310344827591</v>
      </c>
      <c r="L77" s="48">
        <f t="shared" si="39"/>
        <v>191.22</v>
      </c>
    </row>
    <row r="78" spans="2:12" ht="15" thickBot="1" x14ac:dyDescent="0.35">
      <c r="B78" s="42"/>
      <c r="C78" s="19">
        <f>SUM(C73:C77)</f>
        <v>9131.6699999999983</v>
      </c>
      <c r="D78" s="49">
        <f>SUM(D73:D77)</f>
        <v>977.21960069070008</v>
      </c>
      <c r="E78" s="49">
        <f t="shared" ref="E78:K78" si="42">SUM(E73:E77)</f>
        <v>640.68658529226161</v>
      </c>
      <c r="F78" s="49">
        <f t="shared" si="42"/>
        <v>321.52456180402766</v>
      </c>
      <c r="G78" s="49">
        <f t="shared" si="42"/>
        <v>2011.0295398992282</v>
      </c>
      <c r="H78" s="49">
        <f t="shared" si="42"/>
        <v>430.73352449940842</v>
      </c>
      <c r="I78" s="49">
        <f t="shared" si="42"/>
        <v>308.46141913914749</v>
      </c>
      <c r="J78" s="49">
        <f t="shared" si="42"/>
        <v>27.264025742213164</v>
      </c>
      <c r="K78" s="49">
        <f t="shared" si="42"/>
        <v>4414.7507429330126</v>
      </c>
      <c r="L78" s="19">
        <f>SUM(L73:L77)</f>
        <v>9131.6699999999983</v>
      </c>
    </row>
  </sheetData>
  <mergeCells count="2">
    <mergeCell ref="B2:E2"/>
    <mergeCell ref="B12:E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UA - B - Soluzioni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Toscano</dc:creator>
  <cp:lastModifiedBy>Giuseppe Toscano</cp:lastModifiedBy>
  <dcterms:created xsi:type="dcterms:W3CDTF">2019-10-01T08:14:03Z</dcterms:created>
  <dcterms:modified xsi:type="dcterms:W3CDTF">2019-11-26T08:09:32Z</dcterms:modified>
</cp:coreProperties>
</file>