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heckCompatibility="1"/>
  <mc:AlternateContent xmlns:mc="http://schemas.openxmlformats.org/markup-compatibility/2006">
    <mc:Choice Requires="x15">
      <x15ac:absPath xmlns:x15ac="http://schemas.microsoft.com/office/spreadsheetml/2010/11/ac" url="C:\Sophie\LIUC\2019_2020\exercises students\"/>
    </mc:Choice>
  </mc:AlternateContent>
  <xr:revisionPtr revIDLastSave="0" documentId="13_ncr:1_{4B017F22-2513-4A21-972E-48ADF6F1EBF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ext_questions" sheetId="2" r:id="rId1"/>
    <sheet name="journal" sheetId="3" r:id="rId2"/>
    <sheet name="ledger con soluzioni" sheetId="1" r:id="rId3"/>
  </sheets>
  <definedNames>
    <definedName name="_xlnm.Print_Area" localSheetId="1">journal!$A$1:$G$36</definedName>
    <definedName name="_xlnm.Print_Area" localSheetId="2">'ledger con soluzioni'!$A$1:$T$32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23" i="1"/>
  <c r="G2" i="1"/>
  <c r="M13" i="1"/>
  <c r="J2" i="1"/>
  <c r="P7" i="1"/>
  <c r="P10" i="1"/>
  <c r="P18" i="1"/>
  <c r="Q2" i="1"/>
  <c r="S2" i="1"/>
  <c r="B27" i="1"/>
  <c r="B8" i="1"/>
  <c r="C8" i="1"/>
  <c r="B9" i="1"/>
  <c r="B24" i="1"/>
  <c r="B31" i="1"/>
  <c r="C2" i="1"/>
  <c r="F10" i="3"/>
  <c r="E9" i="3"/>
  <c r="F16" i="3"/>
  <c r="J7" i="1"/>
  <c r="M7" i="1"/>
</calcChain>
</file>

<file path=xl/sharedStrings.xml><?xml version="1.0" encoding="utf-8"?>
<sst xmlns="http://schemas.openxmlformats.org/spreadsheetml/2006/main" count="101" uniqueCount="64">
  <si>
    <t>A</t>
  </si>
  <si>
    <t>=</t>
  </si>
  <si>
    <t>+</t>
  </si>
  <si>
    <t>L</t>
  </si>
  <si>
    <t>E</t>
  </si>
  <si>
    <t>cash</t>
  </si>
  <si>
    <t>account payable</t>
  </si>
  <si>
    <t>common stock</t>
  </si>
  <si>
    <t>1</t>
  </si>
  <si>
    <t>sales revenue</t>
  </si>
  <si>
    <t>inventory</t>
  </si>
  <si>
    <t>note payable</t>
  </si>
  <si>
    <t>OE+R</t>
  </si>
  <si>
    <t>Required:</t>
  </si>
  <si>
    <t>·         Journalize the following transactions and post them to the ledger</t>
  </si>
  <si>
    <t>cash (A)</t>
  </si>
  <si>
    <t>inventory (A)</t>
  </si>
  <si>
    <t>VAT receivable (A)</t>
  </si>
  <si>
    <t>vat receivable</t>
  </si>
  <si>
    <t>ASSET= LIABILITIES+OE+REVENUES-COSTS</t>
  </si>
  <si>
    <t>Review Session II</t>
  </si>
  <si>
    <t>Terms: 2/10 n. 30: 2% discount if paid within 10 days, otherwise net amount due within 30 days.</t>
  </si>
  <si>
    <t xml:space="preserve">On 14 May the invoice is paid </t>
  </si>
  <si>
    <t>On April 5 purchased merchandise from Frost Company for $28,000 terms 2/10 n.30</t>
  </si>
  <si>
    <t>On April 7 purchased equipment on account for $ 30,000</t>
  </si>
  <si>
    <t>On April 8 returned $3,600 of April 5 merchandise to Frost Company</t>
  </si>
  <si>
    <t>On April 15 paid the amount due to Frost Company in full</t>
  </si>
  <si>
    <t>Account payable (L)</t>
  </si>
  <si>
    <t>Cash (A)</t>
  </si>
  <si>
    <t>defective goods</t>
  </si>
  <si>
    <t>Equipment (A)</t>
  </si>
  <si>
    <t>Account Payable (L)</t>
  </si>
  <si>
    <t>a</t>
  </si>
  <si>
    <t>b</t>
  </si>
  <si>
    <t>3800*2/100</t>
  </si>
  <si>
    <t>28000-3600</t>
  </si>
  <si>
    <t>24400*2/100=488</t>
  </si>
  <si>
    <t>(28.000-3.600)*2/100</t>
  </si>
  <si>
    <t>Cash discount on purchase (R)</t>
  </si>
  <si>
    <t>returns and allowance</t>
  </si>
  <si>
    <t>1900-300</t>
  </si>
  <si>
    <t>1600*2/100</t>
  </si>
  <si>
    <t>1600*2/100=32  per cui 1600-32=1.568</t>
  </si>
  <si>
    <t>Cash (A) 2* sconto perché pago prima della scadenza</t>
  </si>
  <si>
    <t xml:space="preserve">Goods costing $ 1,900 are purchased on account on Oct 15 with credit terms of 2/10, n.30. On Oct 18 the purchaser receives a $ 300 credit from the supplier for damage goods. On Oct 24 the purchaser pays the outstanding  amount. </t>
  </si>
  <si>
    <t>equipment</t>
  </si>
  <si>
    <t>Cash discount on purchase</t>
  </si>
  <si>
    <t>2</t>
  </si>
  <si>
    <t>3</t>
  </si>
  <si>
    <t>4</t>
  </si>
  <si>
    <t>5</t>
  </si>
  <si>
    <t>6</t>
  </si>
  <si>
    <t>SAULK STEREO (SS) - Transactions</t>
  </si>
  <si>
    <t xml:space="preserve">Assume that SS paid the balance due to Frost Company on May instead of April 15. </t>
  </si>
  <si>
    <t xml:space="preserve">On September 5, SS buys merchandise on account from Junot Diaz Company for $1,500. </t>
  </si>
  <si>
    <t xml:space="preserve">On September 8, SS returns defective goods for a price of $200. </t>
  </si>
  <si>
    <t>On October 5, SS buys merchandise on account from Rossi Company for $5,000.</t>
  </si>
  <si>
    <t>On October 8, SS returns defective goods for a price of $640.</t>
  </si>
  <si>
    <t>On 4 May 2014 SS buys Printed Circuit Board-propotype and Production Model Circuits  on account from PW Audio Supply for $3,800.</t>
  </si>
  <si>
    <t>On Dec 20, SS buys goods paying cash for $ 150 + VAT 22%</t>
  </si>
  <si>
    <t>7</t>
  </si>
  <si>
    <t>equipment (A)</t>
  </si>
  <si>
    <r>
      <t xml:space="preserve">On Dec 23 SS </t>
    </r>
    <r>
      <rPr>
        <b/>
        <sz val="11"/>
        <color indexed="8"/>
        <rFont val="Calibri"/>
        <family val="2"/>
      </rPr>
      <t>sells</t>
    </r>
    <r>
      <rPr>
        <sz val="11"/>
        <color theme="1"/>
        <rFont val="Calibri"/>
        <family val="2"/>
        <scheme val="minor"/>
      </rPr>
      <t xml:space="preserve"> equipment cash for $ 30.000 </t>
    </r>
  </si>
  <si>
    <t>EXCERCISE 20/11/2019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</si>
</sst>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[$-410]d\-mmm\-yy;@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49" fontId="5" fillId="0" borderId="0" xfId="0" applyNumberFormat="1" applyFont="1" applyAlignment="1">
      <alignment horizontal="center"/>
    </xf>
    <xf numFmtId="165" fontId="2" fillId="0" borderId="0" xfId="1" applyNumberFormat="1" applyFont="1"/>
    <xf numFmtId="165" fontId="5" fillId="0" borderId="0" xfId="1" applyNumberFormat="1" applyFont="1" applyAlignment="1">
      <alignment horizontal="center"/>
    </xf>
    <xf numFmtId="165" fontId="6" fillId="0" borderId="0" xfId="1" applyNumberFormat="1" applyFont="1"/>
    <xf numFmtId="165" fontId="7" fillId="0" borderId="0" xfId="1" applyNumberFormat="1" applyFont="1"/>
    <xf numFmtId="165" fontId="5" fillId="0" borderId="0" xfId="1" applyNumberFormat="1" applyFont="1"/>
    <xf numFmtId="165" fontId="2" fillId="0" borderId="0" xfId="1" applyNumberFormat="1" applyFont="1" applyFill="1" applyAlignment="1">
      <alignment horizontal="left"/>
    </xf>
    <xf numFmtId="165" fontId="2" fillId="0" borderId="1" xfId="1" applyNumberFormat="1" applyFont="1" applyFill="1" applyBorder="1" applyAlignment="1">
      <alignment horizontal="left"/>
    </xf>
    <xf numFmtId="165" fontId="2" fillId="0" borderId="2" xfId="1" applyNumberFormat="1" applyFont="1" applyFill="1" applyBorder="1" applyAlignment="1">
      <alignment horizontal="left"/>
    </xf>
    <xf numFmtId="165" fontId="2" fillId="0" borderId="0" xfId="1" applyNumberFormat="1" applyFont="1" applyAlignment="1">
      <alignment horizontal="left"/>
    </xf>
    <xf numFmtId="165" fontId="2" fillId="0" borderId="1" xfId="1" applyNumberFormat="1" applyFont="1" applyBorder="1" applyAlignment="1">
      <alignment horizontal="left"/>
    </xf>
    <xf numFmtId="165" fontId="2" fillId="2" borderId="0" xfId="1" applyNumberFormat="1" applyFont="1" applyFill="1"/>
    <xf numFmtId="0" fontId="0" fillId="0" borderId="0" xfId="0" applyBorder="1"/>
    <xf numFmtId="165" fontId="2" fillId="2" borderId="0" xfId="1" applyNumberFormat="1" applyFont="1" applyFill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2" fillId="0" borderId="0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65" fontId="5" fillId="0" borderId="0" xfId="1" applyNumberFormat="1" applyFont="1" applyBorder="1" applyAlignment="1">
      <alignment horizontal="center"/>
    </xf>
    <xf numFmtId="165" fontId="2" fillId="0" borderId="3" xfId="1" applyNumberFormat="1" applyFont="1" applyFill="1" applyBorder="1" applyAlignment="1">
      <alignment horizontal="left"/>
    </xf>
    <xf numFmtId="165" fontId="5" fillId="0" borderId="0" xfId="1" applyNumberFormat="1" applyFont="1" applyBorder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9" fillId="0" borderId="0" xfId="1" applyNumberFormat="1" applyFont="1" applyBorder="1" applyAlignment="1">
      <alignment horizontal="center" vertical="distributed"/>
    </xf>
    <xf numFmtId="165" fontId="9" fillId="0" borderId="0" xfId="1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65" fontId="10" fillId="0" borderId="0" xfId="1" applyNumberFormat="1" applyFont="1"/>
    <xf numFmtId="165" fontId="9" fillId="0" borderId="0" xfId="1" applyNumberFormat="1" applyFont="1"/>
    <xf numFmtId="165" fontId="9" fillId="0" borderId="0" xfId="1" applyNumberFormat="1" applyFont="1" applyBorder="1"/>
    <xf numFmtId="0" fontId="10" fillId="0" borderId="0" xfId="0" applyFont="1"/>
    <xf numFmtId="165" fontId="12" fillId="0" borderId="0" xfId="1" applyNumberFormat="1" applyFont="1"/>
    <xf numFmtId="165" fontId="11" fillId="0" borderId="0" xfId="1" applyNumberFormat="1" applyFont="1" applyFill="1" applyAlignment="1">
      <alignment horizontal="left"/>
    </xf>
    <xf numFmtId="165" fontId="10" fillId="0" borderId="0" xfId="1" applyNumberFormat="1" applyFont="1" applyAlignment="1">
      <alignment horizontal="left"/>
    </xf>
    <xf numFmtId="165" fontId="11" fillId="0" borderId="0" xfId="1" applyNumberFormat="1" applyFont="1" applyAlignment="1">
      <alignment horizontal="left"/>
    </xf>
    <xf numFmtId="165" fontId="11" fillId="0" borderId="0" xfId="1" applyNumberFormat="1" applyFont="1"/>
    <xf numFmtId="49" fontId="10" fillId="0" borderId="0" xfId="1" applyNumberFormat="1" applyFont="1" applyAlignment="1">
      <alignment horizontal="center"/>
    </xf>
    <xf numFmtId="49" fontId="10" fillId="0" borderId="0" xfId="0" applyNumberFormat="1" applyFont="1"/>
    <xf numFmtId="165" fontId="12" fillId="0" borderId="0" xfId="1" applyNumberFormat="1" applyFont="1" applyBorder="1"/>
    <xf numFmtId="49" fontId="11" fillId="0" borderId="0" xfId="1" applyNumberFormat="1" applyFont="1" applyAlignment="1">
      <alignment horizontal="center"/>
    </xf>
    <xf numFmtId="165" fontId="10" fillId="0" borderId="0" xfId="0" applyNumberFormat="1" applyFont="1"/>
    <xf numFmtId="0" fontId="3" fillId="0" borderId="0" xfId="0" applyFont="1"/>
    <xf numFmtId="41" fontId="2" fillId="0" borderId="0" xfId="1" applyNumberFormat="1" applyFont="1"/>
    <xf numFmtId="0" fontId="4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41" fontId="2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0" fillId="0" borderId="0" xfId="0" applyFont="1"/>
    <xf numFmtId="165" fontId="2" fillId="0" borderId="0" xfId="1" applyNumberFormat="1" applyFont="1" applyBorder="1" applyAlignment="1">
      <alignment horizontal="center" vertical="distributed"/>
    </xf>
    <xf numFmtId="0" fontId="3" fillId="3" borderId="0" xfId="0" applyFont="1" applyFill="1"/>
    <xf numFmtId="41" fontId="2" fillId="0" borderId="0" xfId="1" applyNumberFormat="1" applyFont="1" applyAlignment="1"/>
    <xf numFmtId="41" fontId="2" fillId="0" borderId="0" xfId="1" applyNumberFormat="1" applyFont="1"/>
    <xf numFmtId="165" fontId="2" fillId="0" borderId="4" xfId="1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1" fontId="2" fillId="0" borderId="0" xfId="1" applyNumberFormat="1" applyFont="1" applyAlignment="1">
      <alignment horizontal="left"/>
    </xf>
    <xf numFmtId="14" fontId="13" fillId="0" borderId="0" xfId="0" applyNumberFormat="1" applyFont="1"/>
    <xf numFmtId="0" fontId="3" fillId="0" borderId="0" xfId="0" applyFont="1" applyAlignment="1">
      <alignment horizontal="left" vertical="center" indent="46"/>
    </xf>
    <xf numFmtId="0" fontId="3" fillId="0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41" fontId="2" fillId="0" borderId="0" xfId="1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164" fontId="0" fillId="0" borderId="5" xfId="0" applyNumberFormat="1" applyBorder="1"/>
    <xf numFmtId="0" fontId="0" fillId="0" borderId="5" xfId="0" applyBorder="1"/>
    <xf numFmtId="41" fontId="2" fillId="0" borderId="5" xfId="1" applyNumberFormat="1" applyFont="1" applyBorder="1" applyAlignment="1">
      <alignment horizontal="left"/>
    </xf>
    <xf numFmtId="41" fontId="2" fillId="0" borderId="5" xfId="1" applyNumberFormat="1" applyFont="1" applyBorder="1"/>
    <xf numFmtId="0" fontId="0" fillId="0" borderId="0" xfId="0" applyFill="1" applyBorder="1"/>
    <xf numFmtId="41" fontId="2" fillId="0" borderId="0" xfId="1" applyNumberFormat="1" applyFont="1" applyBorder="1" applyAlignment="1">
      <alignment horizontal="left"/>
    </xf>
    <xf numFmtId="164" fontId="4" fillId="0" borderId="5" xfId="0" applyNumberFormat="1" applyFont="1" applyBorder="1"/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41" fontId="2" fillId="0" borderId="0" xfId="1" applyNumberFormat="1" applyFont="1" applyBorder="1"/>
    <xf numFmtId="0" fontId="8" fillId="0" borderId="0" xfId="0" applyFont="1"/>
    <xf numFmtId="0" fontId="8" fillId="0" borderId="5" xfId="0" applyFont="1" applyBorder="1"/>
    <xf numFmtId="41" fontId="2" fillId="0" borderId="5" xfId="1" applyNumberFormat="1" applyFont="1" applyBorder="1" applyAlignment="1">
      <alignment horizontal="left"/>
    </xf>
    <xf numFmtId="165" fontId="2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left"/>
    </xf>
    <xf numFmtId="165" fontId="16" fillId="0" borderId="1" xfId="1" applyNumberFormat="1" applyFont="1" applyFill="1" applyBorder="1" applyAlignment="1">
      <alignment horizontal="left"/>
    </xf>
    <xf numFmtId="165" fontId="16" fillId="0" borderId="0" xfId="1" applyNumberFormat="1" applyFont="1" applyFill="1" applyAlignment="1">
      <alignment horizontal="left"/>
    </xf>
    <xf numFmtId="165" fontId="16" fillId="0" borderId="0" xfId="1" applyNumberFormat="1" applyFont="1" applyAlignment="1">
      <alignment horizontal="left"/>
    </xf>
    <xf numFmtId="165" fontId="8" fillId="2" borderId="2" xfId="1" applyNumberFormat="1" applyFont="1" applyFill="1" applyBorder="1" applyAlignment="1">
      <alignment horizontal="left"/>
    </xf>
    <xf numFmtId="165" fontId="2" fillId="0" borderId="1" xfId="1" applyNumberFormat="1" applyFont="1" applyBorder="1"/>
    <xf numFmtId="0" fontId="0" fillId="0" borderId="0" xfId="0" applyFont="1" applyFill="1"/>
    <xf numFmtId="165" fontId="2" fillId="4" borderId="0" xfId="1" applyNumberFormat="1" applyFont="1" applyFill="1" applyAlignment="1">
      <alignment horizontal="left"/>
    </xf>
    <xf numFmtId="41" fontId="2" fillId="0" borderId="0" xfId="1" applyNumberFormat="1" applyFont="1" applyAlignment="1">
      <alignment horizontal="left"/>
    </xf>
    <xf numFmtId="165" fontId="3" fillId="0" borderId="6" xfId="1" applyNumberFormat="1" applyFont="1" applyFill="1" applyBorder="1" applyAlignment="1">
      <alignment horizontal="center" vertical="distributed"/>
    </xf>
    <xf numFmtId="165" fontId="2" fillId="0" borderId="6" xfId="1" applyNumberFormat="1" applyFont="1" applyBorder="1" applyAlignment="1">
      <alignment horizontal="center" vertical="distributed"/>
    </xf>
    <xf numFmtId="165" fontId="3" fillId="0" borderId="0" xfId="1" applyNumberFormat="1" applyFont="1" applyFill="1" applyBorder="1" applyAlignment="1">
      <alignment horizontal="center" vertical="distributed"/>
    </xf>
    <xf numFmtId="165" fontId="2" fillId="0" borderId="0" xfId="1" applyNumberFormat="1" applyFont="1" applyBorder="1" applyAlignment="1">
      <alignment horizontal="center" vertical="distributed"/>
    </xf>
    <xf numFmtId="165" fontId="17" fillId="0" borderId="6" xfId="1" applyNumberFormat="1" applyFont="1" applyFill="1" applyBorder="1" applyAlignment="1">
      <alignment horizontal="center" vertical="distributed"/>
    </xf>
    <xf numFmtId="165" fontId="18" fillId="0" borderId="6" xfId="1" applyNumberFormat="1" applyFont="1" applyBorder="1" applyAlignment="1">
      <alignment horizontal="center" vertical="distributed"/>
    </xf>
    <xf numFmtId="165" fontId="17" fillId="0" borderId="0" xfId="1" applyNumberFormat="1" applyFont="1" applyFill="1" applyBorder="1" applyAlignment="1">
      <alignment horizontal="center" vertical="distributed"/>
    </xf>
    <xf numFmtId="165" fontId="18" fillId="0" borderId="0" xfId="1" applyNumberFormat="1" applyFont="1" applyBorder="1" applyAlignment="1">
      <alignment horizontal="center" vertical="distributed"/>
    </xf>
    <xf numFmtId="165" fontId="2" fillId="0" borderId="0" xfId="1" applyNumberFormat="1" applyFont="1" applyFill="1" applyBorder="1" applyAlignment="1">
      <alignment horizontal="center" vertical="distributed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127000</xdr:rowOff>
    </xdr:from>
    <xdr:to>
      <xdr:col>0</xdr:col>
      <xdr:colOff>3895725</xdr:colOff>
      <xdr:row>37</xdr:row>
      <xdr:rowOff>3175</xdr:rowOff>
    </xdr:to>
    <xdr:pic>
      <xdr:nvPicPr>
        <xdr:cNvPr id="1119" name="Immagine 1">
          <a:extLst>
            <a:ext uri="{FF2B5EF4-FFF2-40B4-BE49-F238E27FC236}">
              <a16:creationId xmlns:a16="http://schemas.microsoft.com/office/drawing/2014/main" id="{E76E9AE2-3BAD-4EC8-A09F-6D044620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1625"/>
          <a:ext cx="3895725" cy="406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2989187</xdr:colOff>
      <xdr:row>13</xdr:row>
      <xdr:rowOff>5833</xdr:rowOff>
    </xdr:from>
    <xdr:to>
      <xdr:col>0</xdr:col>
      <xdr:colOff>3159050</xdr:colOff>
      <xdr:row>27</xdr:row>
      <xdr:rowOff>81413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5D66495E-A362-4DC7-9981-8EFFD2EFD5E0}"/>
            </a:ext>
          </a:extLst>
        </xdr:cNvPr>
        <xdr:cNvSpPr/>
      </xdr:nvSpPr>
      <xdr:spPr>
        <a:xfrm rot="7981944">
          <a:off x="1802797" y="2950685"/>
          <a:ext cx="2552080" cy="179300"/>
        </a:xfrm>
        <a:prstGeom prst="rightArrow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4"/>
  <sheetViews>
    <sheetView tabSelected="1" view="pageBreakPreview" zoomScale="60" zoomScaleNormal="65" workbookViewId="0">
      <selection activeCell="A15" sqref="A15"/>
    </sheetView>
  </sheetViews>
  <sheetFormatPr defaultRowHeight="15" x14ac:dyDescent="0.25"/>
  <cols>
    <col min="1" max="1" width="240.140625" style="53" bestFit="1" customWidth="1"/>
    <col min="2" max="2" width="2.5703125" style="53" customWidth="1"/>
    <col min="3" max="16384" width="9.140625" style="53"/>
  </cols>
  <sheetData>
    <row r="1" spans="1:1" s="52" customFormat="1" ht="18.75" x14ac:dyDescent="0.3">
      <c r="A1" s="52" t="s">
        <v>63</v>
      </c>
    </row>
    <row r="4" spans="1:1" x14ac:dyDescent="0.25">
      <c r="A4" s="53" t="s">
        <v>13</v>
      </c>
    </row>
    <row r="5" spans="1:1" x14ac:dyDescent="0.25">
      <c r="A5" s="53" t="s">
        <v>14</v>
      </c>
    </row>
    <row r="7" spans="1:1" s="55" customFormat="1" x14ac:dyDescent="0.25">
      <c r="A7" s="55" t="s">
        <v>52</v>
      </c>
    </row>
    <row r="8" spans="1:1" s="63" customFormat="1" x14ac:dyDescent="0.25">
      <c r="A8" s="75" t="s">
        <v>23</v>
      </c>
    </row>
    <row r="9" spans="1:1" s="63" customFormat="1" x14ac:dyDescent="0.25">
      <c r="A9" s="75" t="s">
        <v>24</v>
      </c>
    </row>
    <row r="10" spans="1:1" s="63" customFormat="1" x14ac:dyDescent="0.25">
      <c r="A10" s="75" t="s">
        <v>25</v>
      </c>
    </row>
    <row r="11" spans="1:1" s="63" customFormat="1" x14ac:dyDescent="0.25">
      <c r="A11" s="75" t="s">
        <v>26</v>
      </c>
    </row>
    <row r="12" spans="1:1" s="63" customFormat="1" x14ac:dyDescent="0.25">
      <c r="A12" s="75" t="s">
        <v>53</v>
      </c>
    </row>
    <row r="13" spans="1:1" x14ac:dyDescent="0.25">
      <c r="A13" s="53" t="s">
        <v>58</v>
      </c>
    </row>
    <row r="14" spans="1:1" s="44" customFormat="1" x14ac:dyDescent="0.25">
      <c r="A14" s="53" t="s">
        <v>22</v>
      </c>
    </row>
    <row r="15" spans="1:1" s="44" customFormat="1" x14ac:dyDescent="0.25">
      <c r="A15" s="62" t="s">
        <v>21</v>
      </c>
    </row>
    <row r="38" spans="1:1" x14ac:dyDescent="0.25">
      <c r="A38" s="59" t="s">
        <v>54</v>
      </c>
    </row>
    <row r="39" spans="1:1" x14ac:dyDescent="0.25">
      <c r="A39" s="53" t="s">
        <v>55</v>
      </c>
    </row>
    <row r="40" spans="1:1" x14ac:dyDescent="0.25">
      <c r="A40" s="64" t="s">
        <v>56</v>
      </c>
    </row>
    <row r="41" spans="1:1" x14ac:dyDescent="0.25">
      <c r="A41" s="64" t="s">
        <v>57</v>
      </c>
    </row>
    <row r="42" spans="1:1" x14ac:dyDescent="0.25">
      <c r="A42" s="65" t="s">
        <v>44</v>
      </c>
    </row>
    <row r="43" spans="1:1" x14ac:dyDescent="0.25">
      <c r="A43" s="53" t="s">
        <v>59</v>
      </c>
    </row>
    <row r="44" spans="1:1" x14ac:dyDescent="0.25">
      <c r="A44" s="89" t="s">
        <v>62</v>
      </c>
    </row>
  </sheetData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view="pageBreakPreview" zoomScale="75" zoomScaleNormal="75" zoomScaleSheetLayoutView="75" workbookViewId="0">
      <selection activeCell="B1" sqref="B1"/>
    </sheetView>
  </sheetViews>
  <sheetFormatPr defaultRowHeight="15" x14ac:dyDescent="0.25"/>
  <cols>
    <col min="1" max="1" width="4.140625" style="46" customWidth="1"/>
    <col min="2" max="2" width="16" style="47" customWidth="1"/>
    <col min="4" max="4" width="37.7109375" bestFit="1" customWidth="1"/>
    <col min="5" max="5" width="37.140625" style="50" bestFit="1" customWidth="1"/>
    <col min="6" max="6" width="10.5703125" style="45" bestFit="1" customWidth="1"/>
    <col min="7" max="7" width="37.5703125" bestFit="1" customWidth="1"/>
  </cols>
  <sheetData>
    <row r="1" spans="1:7" ht="18.75" x14ac:dyDescent="0.3">
      <c r="B1" s="61">
        <v>43789</v>
      </c>
      <c r="D1" s="44" t="s">
        <v>20</v>
      </c>
    </row>
    <row r="3" spans="1:7" x14ac:dyDescent="0.25">
      <c r="A3" s="46">
        <v>1</v>
      </c>
      <c r="B3" s="47">
        <v>42099</v>
      </c>
      <c r="D3" t="s">
        <v>16</v>
      </c>
      <c r="E3" s="60">
        <v>28000</v>
      </c>
      <c r="F3" s="57"/>
    </row>
    <row r="4" spans="1:7" x14ac:dyDescent="0.25">
      <c r="E4" s="66" t="s">
        <v>31</v>
      </c>
      <c r="F4" s="57">
        <v>28000</v>
      </c>
    </row>
    <row r="5" spans="1:7" x14ac:dyDescent="0.25">
      <c r="B5" s="47">
        <v>42101</v>
      </c>
      <c r="D5" t="s">
        <v>30</v>
      </c>
      <c r="E5" s="60">
        <v>30000</v>
      </c>
      <c r="F5" s="57"/>
    </row>
    <row r="6" spans="1:7" x14ac:dyDescent="0.25">
      <c r="E6" s="66" t="s">
        <v>31</v>
      </c>
      <c r="F6" s="60">
        <v>30000</v>
      </c>
    </row>
    <row r="7" spans="1:7" x14ac:dyDescent="0.25">
      <c r="B7" s="47">
        <v>42102</v>
      </c>
      <c r="D7" s="66" t="s">
        <v>31</v>
      </c>
      <c r="E7" s="60">
        <v>3600</v>
      </c>
      <c r="F7" s="57"/>
    </row>
    <row r="8" spans="1:7" x14ac:dyDescent="0.25">
      <c r="E8" t="s">
        <v>16</v>
      </c>
      <c r="F8" s="57">
        <v>3600</v>
      </c>
    </row>
    <row r="9" spans="1:7" x14ac:dyDescent="0.25">
      <c r="A9" s="46" t="s">
        <v>32</v>
      </c>
      <c r="B9" s="47">
        <v>42109</v>
      </c>
      <c r="D9" s="66" t="s">
        <v>31</v>
      </c>
      <c r="E9" s="60">
        <f>28000-3600</f>
        <v>24400</v>
      </c>
      <c r="F9" s="57"/>
      <c r="G9" s="79" t="s">
        <v>35</v>
      </c>
    </row>
    <row r="10" spans="1:7" x14ac:dyDescent="0.25">
      <c r="E10" s="72" t="s">
        <v>28</v>
      </c>
      <c r="F10" s="57">
        <f>24400-488</f>
        <v>23912</v>
      </c>
      <c r="G10" t="s">
        <v>36</v>
      </c>
    </row>
    <row r="11" spans="1:7" x14ac:dyDescent="0.25">
      <c r="A11" s="67" t="s">
        <v>33</v>
      </c>
      <c r="B11" s="68">
        <v>42128</v>
      </c>
      <c r="C11" s="69"/>
      <c r="D11" s="69"/>
      <c r="E11" s="70" t="s">
        <v>38</v>
      </c>
      <c r="F11" s="71">
        <v>488</v>
      </c>
      <c r="G11" s="69" t="s">
        <v>37</v>
      </c>
    </row>
    <row r="12" spans="1:7" x14ac:dyDescent="0.25">
      <c r="A12" s="46">
        <v>2</v>
      </c>
      <c r="B12" s="47">
        <v>42128</v>
      </c>
      <c r="D12" t="s">
        <v>16</v>
      </c>
      <c r="E12" s="50">
        <v>3800</v>
      </c>
    </row>
    <row r="13" spans="1:7" x14ac:dyDescent="0.25">
      <c r="A13" s="76"/>
      <c r="B13" s="77"/>
      <c r="C13" s="13"/>
      <c r="D13" s="13"/>
      <c r="E13" s="73" t="s">
        <v>27</v>
      </c>
      <c r="F13" s="78">
        <v>3800</v>
      </c>
      <c r="G13" s="13"/>
    </row>
    <row r="14" spans="1:7" x14ac:dyDescent="0.25">
      <c r="B14" s="47">
        <v>42138</v>
      </c>
      <c r="D14" s="73" t="s">
        <v>27</v>
      </c>
      <c r="E14" s="50">
        <v>3800</v>
      </c>
    </row>
    <row r="15" spans="1:7" x14ac:dyDescent="0.25">
      <c r="E15" s="72" t="s">
        <v>28</v>
      </c>
      <c r="F15" s="45">
        <v>3724</v>
      </c>
    </row>
    <row r="16" spans="1:7" x14ac:dyDescent="0.25">
      <c r="A16" s="67"/>
      <c r="B16" s="68"/>
      <c r="C16" s="69"/>
      <c r="D16" s="69"/>
      <c r="E16" s="70" t="s">
        <v>38</v>
      </c>
      <c r="F16" s="69">
        <f>3800*2/100</f>
        <v>76</v>
      </c>
      <c r="G16" s="80" t="s">
        <v>34</v>
      </c>
    </row>
    <row r="17" spans="1:7" x14ac:dyDescent="0.25">
      <c r="A17" s="46">
        <v>3</v>
      </c>
      <c r="B17" s="47">
        <v>42252</v>
      </c>
      <c r="D17" t="s">
        <v>16</v>
      </c>
      <c r="E17" s="56">
        <v>1500</v>
      </c>
      <c r="G17" s="49"/>
    </row>
    <row r="18" spans="1:7" x14ac:dyDescent="0.25">
      <c r="E18" s="73" t="s">
        <v>27</v>
      </c>
      <c r="F18" s="45">
        <v>1500</v>
      </c>
    </row>
    <row r="19" spans="1:7" x14ac:dyDescent="0.25">
      <c r="B19" s="47">
        <v>42255</v>
      </c>
      <c r="D19" s="73" t="s">
        <v>27</v>
      </c>
      <c r="E19" s="51">
        <v>200</v>
      </c>
    </row>
    <row r="20" spans="1:7" x14ac:dyDescent="0.25">
      <c r="A20" s="67"/>
      <c r="B20" s="68"/>
      <c r="C20" s="69"/>
      <c r="D20" s="69"/>
      <c r="E20" s="69" t="s">
        <v>16</v>
      </c>
      <c r="F20" s="71">
        <v>200</v>
      </c>
      <c r="G20" s="74" t="s">
        <v>29</v>
      </c>
    </row>
    <row r="21" spans="1:7" x14ac:dyDescent="0.25">
      <c r="A21" s="46">
        <v>4</v>
      </c>
      <c r="B21" s="47">
        <v>42282</v>
      </c>
      <c r="D21" t="s">
        <v>16</v>
      </c>
      <c r="E21" s="56">
        <v>5000</v>
      </c>
      <c r="F21" s="57"/>
    </row>
    <row r="22" spans="1:7" x14ac:dyDescent="0.25">
      <c r="E22" s="73" t="s">
        <v>27</v>
      </c>
      <c r="F22" s="57">
        <v>5000</v>
      </c>
    </row>
    <row r="23" spans="1:7" x14ac:dyDescent="0.25">
      <c r="B23" s="47">
        <v>42285</v>
      </c>
      <c r="D23" s="66" t="s">
        <v>31</v>
      </c>
      <c r="E23" s="60">
        <v>640</v>
      </c>
      <c r="G23" s="49"/>
    </row>
    <row r="24" spans="1:7" x14ac:dyDescent="0.25">
      <c r="A24" s="67"/>
      <c r="B24" s="68"/>
      <c r="C24" s="69"/>
      <c r="D24" s="69"/>
      <c r="E24" s="69" t="s">
        <v>16</v>
      </c>
      <c r="F24" s="81">
        <v>640</v>
      </c>
      <c r="G24" s="74" t="s">
        <v>29</v>
      </c>
    </row>
    <row r="25" spans="1:7" x14ac:dyDescent="0.25">
      <c r="A25" s="46">
        <v>5</v>
      </c>
      <c r="B25" s="47">
        <v>42292</v>
      </c>
      <c r="D25" t="s">
        <v>16</v>
      </c>
      <c r="E25" s="60">
        <v>1900</v>
      </c>
    </row>
    <row r="26" spans="1:7" x14ac:dyDescent="0.25">
      <c r="D26" s="13"/>
      <c r="E26" s="73" t="s">
        <v>27</v>
      </c>
      <c r="F26" s="45">
        <v>1900</v>
      </c>
      <c r="G26" s="49"/>
    </row>
    <row r="27" spans="1:7" x14ac:dyDescent="0.25">
      <c r="B27" s="47">
        <v>42295</v>
      </c>
      <c r="D27" s="73" t="s">
        <v>27</v>
      </c>
      <c r="E27" s="51">
        <v>300</v>
      </c>
    </row>
    <row r="28" spans="1:7" x14ac:dyDescent="0.25">
      <c r="E28" t="s">
        <v>16</v>
      </c>
      <c r="F28" s="45">
        <v>300</v>
      </c>
      <c r="G28" s="48" t="s">
        <v>39</v>
      </c>
    </row>
    <row r="29" spans="1:7" x14ac:dyDescent="0.25">
      <c r="B29" s="47">
        <v>42301</v>
      </c>
      <c r="D29" s="73" t="s">
        <v>27</v>
      </c>
      <c r="E29">
        <v>1600</v>
      </c>
      <c r="G29" t="s">
        <v>40</v>
      </c>
    </row>
    <row r="30" spans="1:7" x14ac:dyDescent="0.25">
      <c r="E30" s="72" t="s">
        <v>43</v>
      </c>
      <c r="F30" s="45">
        <v>1568</v>
      </c>
      <c r="G30" t="s">
        <v>42</v>
      </c>
    </row>
    <row r="31" spans="1:7" x14ac:dyDescent="0.25">
      <c r="A31" s="67"/>
      <c r="B31" s="68"/>
      <c r="C31" s="69"/>
      <c r="D31" s="71"/>
      <c r="E31" s="70" t="s">
        <v>38</v>
      </c>
      <c r="F31" s="71">
        <v>32</v>
      </c>
      <c r="G31" s="80" t="s">
        <v>41</v>
      </c>
    </row>
    <row r="32" spans="1:7" x14ac:dyDescent="0.25">
      <c r="A32" s="46">
        <v>6</v>
      </c>
      <c r="B32" s="47">
        <v>42358</v>
      </c>
      <c r="D32" t="s">
        <v>16</v>
      </c>
      <c r="E32" s="50">
        <v>150</v>
      </c>
    </row>
    <row r="33" spans="1:7" x14ac:dyDescent="0.25">
      <c r="D33" t="s">
        <v>17</v>
      </c>
      <c r="E33" s="50">
        <v>33</v>
      </c>
    </row>
    <row r="34" spans="1:7" x14ac:dyDescent="0.25">
      <c r="A34" s="67"/>
      <c r="B34" s="68"/>
      <c r="C34" s="69"/>
      <c r="D34" s="69"/>
      <c r="E34" s="81" t="s">
        <v>15</v>
      </c>
      <c r="F34" s="71">
        <v>183</v>
      </c>
      <c r="G34" s="69"/>
    </row>
    <row r="35" spans="1:7" x14ac:dyDescent="0.25">
      <c r="A35" s="46">
        <v>7</v>
      </c>
      <c r="B35" s="47">
        <v>42361</v>
      </c>
      <c r="D35" s="66" t="s">
        <v>15</v>
      </c>
      <c r="E35" s="50">
        <v>30000</v>
      </c>
    </row>
    <row r="36" spans="1:7" x14ac:dyDescent="0.25">
      <c r="E36" s="91" t="s">
        <v>61</v>
      </c>
      <c r="F36" s="45">
        <v>30000</v>
      </c>
    </row>
  </sheetData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3"/>
  <sheetViews>
    <sheetView view="pageBreakPreview" zoomScale="75" zoomScaleNormal="100" zoomScaleSheetLayoutView="75" workbookViewId="0">
      <selection activeCell="B1" sqref="B1"/>
    </sheetView>
  </sheetViews>
  <sheetFormatPr defaultRowHeight="15" x14ac:dyDescent="0.25"/>
  <cols>
    <col min="1" max="1" width="4.85546875" style="23" customWidth="1"/>
    <col min="2" max="2" width="15.5703125" style="2" bestFit="1" customWidth="1"/>
    <col min="3" max="3" width="26.7109375" style="2" customWidth="1"/>
    <col min="4" max="4" width="8.42578125" style="25" customWidth="1"/>
    <col min="5" max="5" width="6.28515625" style="25" customWidth="1"/>
    <col min="6" max="6" width="19.140625" style="2" customWidth="1"/>
    <col min="7" max="7" width="9.7109375" style="2" bestFit="1" customWidth="1"/>
    <col min="8" max="8" width="7.7109375" style="31" customWidth="1"/>
    <col min="9" max="9" width="16.28515625" style="6" customWidth="1"/>
    <col min="10" max="10" width="7.5703125" style="6" bestFit="1" customWidth="1"/>
    <col min="11" max="11" width="4.28515625" style="6" customWidth="1"/>
    <col min="12" max="12" width="9.7109375" style="2" bestFit="1" customWidth="1"/>
    <col min="13" max="13" width="21.42578125" style="2" customWidth="1"/>
    <col min="14" max="14" width="4.85546875" style="34" customWidth="1"/>
    <col min="15" max="15" width="7.7109375" style="34" customWidth="1"/>
    <col min="16" max="16" width="9.28515625" style="2" bestFit="1" customWidth="1"/>
    <col min="17" max="17" width="6.5703125" style="2" customWidth="1"/>
    <col min="18" max="18" width="11.28515625" style="2" bestFit="1" customWidth="1"/>
    <col min="19" max="19" width="15.7109375" style="2" bestFit="1" customWidth="1"/>
    <col min="20" max="20" width="9.140625" style="2" customWidth="1"/>
    <col min="21" max="21" width="11.140625" style="2" bestFit="1" customWidth="1"/>
  </cols>
  <sheetData>
    <row r="1" spans="1:23" ht="18.75" x14ac:dyDescent="0.3">
      <c r="B1" s="61">
        <v>43789</v>
      </c>
      <c r="C1" s="44"/>
      <c r="F1" s="2" t="s">
        <v>19</v>
      </c>
      <c r="H1" s="30"/>
      <c r="I1" s="4"/>
      <c r="J1" s="4"/>
      <c r="K1" s="4"/>
      <c r="L1" s="5"/>
      <c r="N1" s="30"/>
      <c r="O1" s="30"/>
    </row>
    <row r="2" spans="1:23" s="33" customFormat="1" ht="11.25" x14ac:dyDescent="0.2">
      <c r="A2" s="24"/>
      <c r="B2" s="35" t="s">
        <v>0</v>
      </c>
      <c r="C2" s="36">
        <f>B9+B24+B27+B31</f>
        <v>36256</v>
      </c>
      <c r="D2" s="26" t="s">
        <v>1</v>
      </c>
      <c r="E2" s="39" t="s">
        <v>2</v>
      </c>
      <c r="F2" s="37" t="s">
        <v>3</v>
      </c>
      <c r="G2" s="30">
        <f>G7+G23</f>
        <v>35660</v>
      </c>
      <c r="H2" s="40" t="s">
        <v>2</v>
      </c>
      <c r="I2" s="42" t="s">
        <v>12</v>
      </c>
      <c r="J2" s="38">
        <f>M13</f>
        <v>596</v>
      </c>
      <c r="K2" s="38"/>
      <c r="L2" s="42"/>
      <c r="M2" s="38"/>
      <c r="N2" s="40"/>
      <c r="P2" s="33" t="s">
        <v>4</v>
      </c>
      <c r="Q2" s="43">
        <f>P7+P10+P18</f>
        <v>0</v>
      </c>
      <c r="R2" s="30" t="s">
        <v>1</v>
      </c>
      <c r="S2" s="36">
        <f>G2+J2-Q2</f>
        <v>36256</v>
      </c>
      <c r="T2" s="26"/>
      <c r="U2" s="38"/>
      <c r="V2" s="30"/>
      <c r="W2" s="30"/>
    </row>
    <row r="3" spans="1:23" ht="15.75" customHeight="1" thickBot="1" x14ac:dyDescent="0.3">
      <c r="B3" s="92" t="s">
        <v>5</v>
      </c>
      <c r="C3" s="93"/>
      <c r="E3" s="27"/>
      <c r="F3" s="92" t="s">
        <v>11</v>
      </c>
      <c r="G3" s="93"/>
      <c r="I3" s="92" t="s">
        <v>7</v>
      </c>
      <c r="J3" s="93"/>
      <c r="K3" s="54"/>
      <c r="L3" s="92" t="s">
        <v>9</v>
      </c>
      <c r="M3" s="93"/>
      <c r="P3" s="92"/>
      <c r="Q3" s="93"/>
    </row>
    <row r="4" spans="1:23" x14ac:dyDescent="0.25">
      <c r="A4" s="23" t="s">
        <v>60</v>
      </c>
      <c r="B4" s="90">
        <v>30000</v>
      </c>
      <c r="C4" s="8">
        <v>23912</v>
      </c>
      <c r="D4" s="23" t="s">
        <v>8</v>
      </c>
      <c r="F4" s="10"/>
      <c r="G4" s="58"/>
      <c r="H4" s="23"/>
      <c r="I4" s="9"/>
      <c r="J4" s="7"/>
      <c r="K4" s="23"/>
      <c r="L4" s="9"/>
      <c r="M4" s="7"/>
      <c r="N4" s="23"/>
      <c r="O4" s="23"/>
      <c r="P4" s="9"/>
      <c r="Q4" s="10"/>
    </row>
    <row r="5" spans="1:23" x14ac:dyDescent="0.25">
      <c r="C5" s="8">
        <v>3724</v>
      </c>
      <c r="D5" s="23" t="s">
        <v>47</v>
      </c>
      <c r="F5" s="10"/>
      <c r="G5" s="8"/>
      <c r="H5" s="25"/>
      <c r="I5" s="18"/>
      <c r="J5" s="11"/>
      <c r="K5" s="23"/>
      <c r="L5" s="9"/>
      <c r="M5" s="17"/>
      <c r="N5" s="23"/>
      <c r="O5" s="23"/>
      <c r="P5" s="9"/>
      <c r="Q5" s="10"/>
    </row>
    <row r="6" spans="1:23" x14ac:dyDescent="0.25">
      <c r="B6" s="7"/>
      <c r="C6" s="8">
        <v>1568</v>
      </c>
      <c r="D6" s="23" t="s">
        <v>50</v>
      </c>
      <c r="G6" s="11"/>
      <c r="I6" s="2"/>
      <c r="J6" s="11"/>
      <c r="K6" s="19"/>
      <c r="L6" s="9"/>
      <c r="M6" s="11"/>
      <c r="O6" s="23"/>
      <c r="P6" s="9"/>
      <c r="Q6" s="11"/>
    </row>
    <row r="7" spans="1:23" ht="15.75" customHeight="1" x14ac:dyDescent="0.25">
      <c r="B7" s="10"/>
      <c r="C7" s="8">
        <v>183</v>
      </c>
      <c r="D7" s="25">
        <v>6</v>
      </c>
      <c r="E7" s="27"/>
      <c r="F7" s="10"/>
      <c r="G7" s="12">
        <f>G4+G5-F4-F5</f>
        <v>0</v>
      </c>
      <c r="J7" s="12">
        <f>J4-I4</f>
        <v>0</v>
      </c>
      <c r="K7" s="12"/>
      <c r="M7" s="12">
        <f>M4-L4</f>
        <v>0</v>
      </c>
      <c r="P7" s="14">
        <f>P4</f>
        <v>0</v>
      </c>
    </row>
    <row r="8" spans="1:23" ht="29.25" customHeight="1" thickBot="1" x14ac:dyDescent="0.3">
      <c r="B8" s="85">
        <f>SUM(B4:B7)</f>
        <v>30000</v>
      </c>
      <c r="C8" s="84">
        <f>SUM(C4:C7)</f>
        <v>29387</v>
      </c>
      <c r="O8" s="23"/>
      <c r="P8" s="96"/>
      <c r="Q8" s="97"/>
      <c r="V8" s="13"/>
    </row>
    <row r="9" spans="1:23" ht="23.25" customHeight="1" thickBot="1" x14ac:dyDescent="0.3">
      <c r="B9" s="87">
        <f>B8-C8</f>
        <v>613</v>
      </c>
      <c r="C9" s="10"/>
      <c r="H9" s="25"/>
      <c r="I9" s="3"/>
      <c r="J9" s="3"/>
      <c r="K9" s="3"/>
      <c r="L9" s="92" t="s">
        <v>46</v>
      </c>
      <c r="M9" s="93"/>
      <c r="O9" s="25"/>
      <c r="P9" s="9"/>
      <c r="Q9" s="10"/>
      <c r="V9" s="13"/>
    </row>
    <row r="10" spans="1:23" x14ac:dyDescent="0.25">
      <c r="B10" s="18"/>
      <c r="C10" s="18"/>
      <c r="E10" s="27"/>
      <c r="H10" s="25"/>
      <c r="I10" s="3"/>
      <c r="J10" s="3"/>
      <c r="K10" s="3"/>
      <c r="L10" s="9"/>
      <c r="M10" s="17">
        <v>488</v>
      </c>
      <c r="N10" s="23" t="s">
        <v>8</v>
      </c>
      <c r="P10" s="14">
        <f>P8</f>
        <v>0</v>
      </c>
      <c r="V10" s="13"/>
    </row>
    <row r="11" spans="1:23" x14ac:dyDescent="0.25">
      <c r="B11" s="18"/>
      <c r="C11" s="18"/>
      <c r="E11" s="27"/>
      <c r="H11" s="25"/>
      <c r="I11" s="3"/>
      <c r="J11" s="3"/>
      <c r="K11" s="3"/>
      <c r="M11" s="11">
        <v>76</v>
      </c>
      <c r="N11" s="23" t="s">
        <v>47</v>
      </c>
      <c r="V11" s="13"/>
    </row>
    <row r="12" spans="1:23" x14ac:dyDescent="0.25">
      <c r="B12" s="18"/>
      <c r="C12" s="18"/>
      <c r="E12" s="27"/>
      <c r="H12" s="25"/>
      <c r="I12" s="3"/>
      <c r="J12" s="3"/>
      <c r="K12" s="3"/>
      <c r="L12" s="9"/>
      <c r="M12" s="19">
        <v>32</v>
      </c>
      <c r="N12" s="23" t="s">
        <v>50</v>
      </c>
      <c r="V12" s="13"/>
    </row>
    <row r="13" spans="1:23" x14ac:dyDescent="0.25">
      <c r="B13" s="18"/>
      <c r="C13" s="18"/>
      <c r="E13" s="27"/>
      <c r="H13" s="25"/>
      <c r="I13" s="3"/>
      <c r="J13" s="3"/>
      <c r="K13" s="3"/>
      <c r="L13" s="9"/>
      <c r="M13" s="12">
        <f>M10+M11+M12-L10</f>
        <v>596</v>
      </c>
      <c r="V13" s="13"/>
    </row>
    <row r="14" spans="1:23" x14ac:dyDescent="0.25">
      <c r="B14" s="18"/>
      <c r="C14" s="18"/>
      <c r="E14" s="27"/>
      <c r="H14" s="25"/>
      <c r="I14" s="3"/>
      <c r="J14" s="3"/>
      <c r="K14" s="3"/>
      <c r="M14" s="19"/>
      <c r="V14" s="13"/>
    </row>
    <row r="15" spans="1:23" ht="15.75" customHeight="1" thickBot="1" x14ac:dyDescent="0.3">
      <c r="B15" s="83"/>
      <c r="C15" s="83"/>
      <c r="F15" s="92" t="s">
        <v>6</v>
      </c>
      <c r="G15" s="93"/>
      <c r="H15" s="25"/>
      <c r="I15" s="3"/>
      <c r="J15" s="3"/>
      <c r="K15" s="3"/>
      <c r="P15" s="98"/>
      <c r="Q15" s="99"/>
      <c r="V15" s="13"/>
    </row>
    <row r="16" spans="1:23" ht="25.15" customHeight="1" thickBot="1" x14ac:dyDescent="0.3">
      <c r="B16" s="18"/>
      <c r="C16" s="82"/>
      <c r="E16" s="27">
        <v>1</v>
      </c>
      <c r="F16" s="9">
        <v>3600</v>
      </c>
      <c r="G16" s="17">
        <v>28000</v>
      </c>
      <c r="H16" s="25">
        <v>1</v>
      </c>
      <c r="I16" s="1"/>
      <c r="J16" s="1"/>
      <c r="K16" s="1"/>
      <c r="N16" s="23"/>
      <c r="O16" s="23"/>
      <c r="P16" s="96"/>
      <c r="Q16" s="97"/>
      <c r="V16" s="13"/>
    </row>
    <row r="17" spans="1:22" ht="15.75" thickBot="1" x14ac:dyDescent="0.3">
      <c r="B17" s="92" t="s">
        <v>10</v>
      </c>
      <c r="C17" s="93"/>
      <c r="D17" s="27"/>
      <c r="E17" s="27">
        <v>1</v>
      </c>
      <c r="F17" s="9">
        <v>24400</v>
      </c>
      <c r="G17" s="17">
        <v>30000</v>
      </c>
      <c r="H17" s="25">
        <v>1</v>
      </c>
      <c r="O17" s="25"/>
      <c r="P17" s="10"/>
      <c r="Q17" s="11"/>
      <c r="V17" s="13"/>
    </row>
    <row r="18" spans="1:22" x14ac:dyDescent="0.25">
      <c r="A18" s="23" t="s">
        <v>8</v>
      </c>
      <c r="B18" s="9">
        <v>28000</v>
      </c>
      <c r="C18" s="10">
        <v>3600</v>
      </c>
      <c r="D18" s="23" t="s">
        <v>8</v>
      </c>
      <c r="E18" s="25">
        <v>2</v>
      </c>
      <c r="F18" s="9">
        <v>3800</v>
      </c>
      <c r="G18" s="10">
        <v>3800</v>
      </c>
      <c r="H18" s="25">
        <v>2</v>
      </c>
      <c r="L18" s="94"/>
      <c r="M18" s="100"/>
      <c r="P18" s="14">
        <f>P17</f>
        <v>0</v>
      </c>
      <c r="V18" s="13"/>
    </row>
    <row r="19" spans="1:22" x14ac:dyDescent="0.25">
      <c r="A19" s="23" t="s">
        <v>47</v>
      </c>
      <c r="B19" s="7">
        <v>3800</v>
      </c>
      <c r="C19" s="15">
        <v>200</v>
      </c>
      <c r="D19" s="25">
        <v>3</v>
      </c>
      <c r="E19" s="28">
        <v>3</v>
      </c>
      <c r="F19" s="9">
        <v>200</v>
      </c>
      <c r="G19" s="19">
        <v>1500</v>
      </c>
      <c r="H19" s="25">
        <v>3</v>
      </c>
      <c r="L19" s="18"/>
      <c r="M19" s="18"/>
      <c r="N19" s="23"/>
      <c r="O19" s="29"/>
      <c r="P19" s="16"/>
      <c r="Q19" s="16"/>
      <c r="R19" s="16"/>
      <c r="V19" s="13"/>
    </row>
    <row r="20" spans="1:22" x14ac:dyDescent="0.25">
      <c r="A20" s="23" t="s">
        <v>48</v>
      </c>
      <c r="B20" s="10">
        <v>1500</v>
      </c>
      <c r="C20" s="15">
        <v>640</v>
      </c>
      <c r="D20" s="25">
        <v>4</v>
      </c>
      <c r="E20" s="28">
        <v>4</v>
      </c>
      <c r="F20" s="19">
        <v>640</v>
      </c>
      <c r="G20" s="11">
        <v>5000</v>
      </c>
      <c r="H20" s="25">
        <v>4</v>
      </c>
      <c r="L20" s="82"/>
      <c r="M20" s="18"/>
      <c r="O20" s="41"/>
      <c r="P20" s="16"/>
      <c r="Q20" s="16"/>
      <c r="R20" s="16"/>
      <c r="V20" s="13"/>
    </row>
    <row r="21" spans="1:22" x14ac:dyDescent="0.25">
      <c r="A21" s="23" t="s">
        <v>49</v>
      </c>
      <c r="B21" s="10">
        <v>5000</v>
      </c>
      <c r="C21" s="15">
        <v>300</v>
      </c>
      <c r="D21" s="25">
        <v>5</v>
      </c>
      <c r="E21" s="28">
        <v>5</v>
      </c>
      <c r="F21" s="19">
        <v>300</v>
      </c>
      <c r="G21" s="11">
        <v>1900</v>
      </c>
      <c r="H21" s="28">
        <v>5</v>
      </c>
      <c r="L21" s="82"/>
      <c r="M21" s="18"/>
      <c r="O21" s="41"/>
      <c r="P21" s="16"/>
      <c r="Q21" s="16"/>
      <c r="R21" s="16"/>
      <c r="V21" s="13"/>
    </row>
    <row r="22" spans="1:22" x14ac:dyDescent="0.25">
      <c r="A22" s="23" t="s">
        <v>50</v>
      </c>
      <c r="B22" s="10">
        <v>1900</v>
      </c>
      <c r="C22" s="15"/>
      <c r="E22" s="27">
        <v>5</v>
      </c>
      <c r="F22" s="10">
        <v>1600</v>
      </c>
      <c r="G22" s="88"/>
      <c r="L22" s="82"/>
      <c r="M22" s="18"/>
      <c r="O22" s="41"/>
      <c r="P22" s="16"/>
      <c r="Q22" s="16"/>
      <c r="R22" s="16"/>
      <c r="V22" s="13"/>
    </row>
    <row r="23" spans="1:22" x14ac:dyDescent="0.25">
      <c r="A23" s="23" t="s">
        <v>51</v>
      </c>
      <c r="B23" s="10">
        <v>150</v>
      </c>
      <c r="C23" s="15"/>
      <c r="E23" s="27"/>
      <c r="F23" s="10"/>
      <c r="G23" s="86">
        <f>G16+G17+G18+G19+G20+G21-F16-F17-F18-F19-F20-F21-F22</f>
        <v>35660</v>
      </c>
      <c r="L23" s="82"/>
      <c r="M23" s="18"/>
      <c r="O23" s="41"/>
      <c r="P23" s="16"/>
      <c r="Q23" s="16"/>
      <c r="R23" s="16"/>
      <c r="V23" s="13"/>
    </row>
    <row r="24" spans="1:22" ht="26.25" customHeight="1" x14ac:dyDescent="0.25">
      <c r="B24" s="14">
        <f>B18+B19+B20+B21+B22+B23-C18-C19-C20-C21</f>
        <v>35610</v>
      </c>
      <c r="C24" s="15"/>
      <c r="L24" s="82"/>
      <c r="M24" s="82"/>
      <c r="O24" s="41"/>
      <c r="P24" s="98"/>
      <c r="Q24" s="99"/>
      <c r="R24" s="16"/>
      <c r="V24" s="16"/>
    </row>
    <row r="25" spans="1:22" ht="24" customHeight="1" thickBot="1" x14ac:dyDescent="0.3">
      <c r="B25" s="92" t="s">
        <v>45</v>
      </c>
      <c r="C25" s="93"/>
      <c r="E25" s="28"/>
      <c r="F25" s="94"/>
      <c r="G25" s="95"/>
      <c r="H25" s="28"/>
      <c r="I25" s="20"/>
      <c r="J25" s="3"/>
      <c r="K25" s="3"/>
      <c r="O25" s="29"/>
      <c r="P25" s="18"/>
      <c r="Q25" s="19"/>
      <c r="R25" s="16"/>
      <c r="V25" s="16"/>
    </row>
    <row r="26" spans="1:22" x14ac:dyDescent="0.25">
      <c r="A26" s="23" t="s">
        <v>8</v>
      </c>
      <c r="B26" s="9">
        <v>30000</v>
      </c>
      <c r="C26" s="90">
        <v>30000</v>
      </c>
      <c r="D26" s="23" t="s">
        <v>60</v>
      </c>
      <c r="E26" s="27"/>
      <c r="F26" s="18"/>
      <c r="G26" s="18"/>
      <c r="H26" s="28"/>
      <c r="I26" s="20"/>
      <c r="J26" s="3"/>
      <c r="K26" s="3"/>
      <c r="O26" s="41"/>
      <c r="P26" s="16"/>
      <c r="Q26" s="16"/>
      <c r="R26" s="16"/>
      <c r="V26" s="16"/>
    </row>
    <row r="27" spans="1:22" x14ac:dyDescent="0.25">
      <c r="B27" s="14">
        <f>B26-C26</f>
        <v>0</v>
      </c>
      <c r="C27" s="17"/>
      <c r="D27" s="23"/>
      <c r="E27" s="27"/>
      <c r="F27" s="18"/>
      <c r="G27" s="18"/>
      <c r="H27" s="28"/>
      <c r="I27" s="20"/>
      <c r="J27" s="3"/>
      <c r="K27" s="3"/>
      <c r="O27" s="41"/>
      <c r="P27" s="16"/>
      <c r="Q27" s="16"/>
      <c r="R27" s="16"/>
      <c r="V27" s="16"/>
    </row>
    <row r="28" spans="1:22" x14ac:dyDescent="0.25">
      <c r="D28" s="23"/>
      <c r="E28" s="28"/>
      <c r="F28" s="18"/>
      <c r="G28" s="19"/>
      <c r="H28" s="28"/>
      <c r="I28" s="22"/>
      <c r="O28" s="41"/>
      <c r="P28" s="94"/>
      <c r="Q28" s="95"/>
      <c r="R28" s="22"/>
      <c r="V28" s="16"/>
    </row>
    <row r="29" spans="1:22" ht="15.75" thickBot="1" x14ac:dyDescent="0.3">
      <c r="B29" s="92" t="s">
        <v>18</v>
      </c>
      <c r="C29" s="93"/>
      <c r="D29" s="28"/>
      <c r="E29" s="28"/>
      <c r="F29" s="18"/>
      <c r="G29" s="19"/>
      <c r="H29" s="28"/>
      <c r="I29" s="22"/>
      <c r="J29" s="22"/>
      <c r="K29" s="22"/>
      <c r="S29" s="16"/>
      <c r="T29" s="16"/>
      <c r="U29" s="16"/>
      <c r="V29" s="2"/>
    </row>
    <row r="30" spans="1:22" x14ac:dyDescent="0.25">
      <c r="A30" s="23" t="s">
        <v>51</v>
      </c>
      <c r="B30" s="10">
        <v>33</v>
      </c>
      <c r="C30" s="21"/>
      <c r="D30" s="29"/>
      <c r="E30" s="28"/>
      <c r="F30" s="19"/>
      <c r="G30" s="19"/>
      <c r="H30" s="28"/>
      <c r="I30" s="22"/>
      <c r="J30" s="22"/>
      <c r="K30" s="22"/>
      <c r="S30" s="16"/>
      <c r="T30" s="16"/>
      <c r="U30" s="16"/>
    </row>
    <row r="31" spans="1:22" x14ac:dyDescent="0.25">
      <c r="B31" s="14">
        <f>B30-C30</f>
        <v>33</v>
      </c>
      <c r="C31" s="54"/>
      <c r="D31" s="28"/>
      <c r="E31" s="28"/>
      <c r="F31" s="19"/>
      <c r="G31" s="19"/>
      <c r="H31" s="28"/>
      <c r="I31" s="22"/>
      <c r="J31" s="22"/>
      <c r="K31" s="22"/>
      <c r="S31" s="16"/>
      <c r="T31" s="16"/>
      <c r="U31" s="16"/>
    </row>
    <row r="32" spans="1:22" x14ac:dyDescent="0.25">
      <c r="B32" s="94"/>
      <c r="C32" s="95"/>
      <c r="D32" s="28"/>
      <c r="E32" s="28"/>
      <c r="F32" s="16"/>
      <c r="G32" s="16"/>
      <c r="H32" s="32"/>
      <c r="I32" s="22"/>
      <c r="J32" s="22"/>
      <c r="K32" s="22"/>
      <c r="S32" s="16"/>
      <c r="T32" s="16"/>
      <c r="U32" s="16"/>
    </row>
    <row r="33" spans="2:21" x14ac:dyDescent="0.25">
      <c r="B33" s="19"/>
      <c r="C33" s="19"/>
      <c r="D33" s="28"/>
      <c r="E33" s="28"/>
      <c r="F33" s="16"/>
      <c r="G33" s="16"/>
      <c r="H33" s="32"/>
      <c r="I33" s="22"/>
      <c r="J33" s="22"/>
      <c r="K33" s="22"/>
      <c r="S33" s="16"/>
      <c r="T33" s="16"/>
      <c r="U33" s="16"/>
    </row>
    <row r="34" spans="2:21" x14ac:dyDescent="0.25">
      <c r="B34" s="16"/>
      <c r="C34" s="16"/>
      <c r="D34" s="28"/>
      <c r="E34" s="28"/>
      <c r="F34" s="16"/>
      <c r="G34" s="16"/>
      <c r="H34" s="32"/>
      <c r="I34" s="22"/>
      <c r="J34" s="22"/>
      <c r="K34" s="22"/>
      <c r="S34" s="16"/>
      <c r="T34" s="16"/>
      <c r="U34" s="16"/>
    </row>
    <row r="35" spans="2:21" x14ac:dyDescent="0.25">
      <c r="B35" s="16"/>
      <c r="C35" s="16"/>
      <c r="D35" s="28"/>
      <c r="E35" s="28"/>
      <c r="F35" s="16"/>
      <c r="G35" s="16"/>
      <c r="H35" s="32"/>
      <c r="I35" s="22"/>
      <c r="J35" s="22"/>
      <c r="K35" s="22"/>
      <c r="S35" s="16"/>
      <c r="T35" s="16"/>
      <c r="U35" s="16"/>
    </row>
    <row r="36" spans="2:21" x14ac:dyDescent="0.25">
      <c r="B36" s="16"/>
      <c r="C36" s="16"/>
      <c r="D36" s="28"/>
      <c r="E36" s="28"/>
      <c r="F36" s="16"/>
      <c r="G36" s="16"/>
      <c r="H36" s="32"/>
      <c r="I36" s="22"/>
      <c r="J36" s="22"/>
      <c r="K36" s="22"/>
      <c r="S36" s="16"/>
      <c r="T36" s="16"/>
      <c r="U36" s="16"/>
    </row>
    <row r="37" spans="2:21" x14ac:dyDescent="0.25">
      <c r="B37" s="16"/>
      <c r="C37" s="16"/>
      <c r="D37" s="28"/>
      <c r="E37" s="28"/>
      <c r="F37" s="16"/>
      <c r="G37" s="16"/>
      <c r="H37" s="32"/>
      <c r="I37" s="22"/>
      <c r="J37" s="22"/>
      <c r="K37" s="22"/>
      <c r="S37" s="16"/>
      <c r="T37" s="16"/>
      <c r="U37" s="16"/>
    </row>
    <row r="38" spans="2:21" x14ac:dyDescent="0.25">
      <c r="B38" s="16"/>
      <c r="C38" s="16"/>
      <c r="D38" s="28"/>
      <c r="E38" s="28"/>
      <c r="F38" s="16"/>
      <c r="G38" s="16"/>
      <c r="H38" s="32"/>
      <c r="I38" s="22"/>
      <c r="J38" s="22"/>
      <c r="K38" s="22"/>
    </row>
    <row r="39" spans="2:21" x14ac:dyDescent="0.25">
      <c r="B39" s="16"/>
      <c r="C39" s="16"/>
      <c r="D39" s="28"/>
      <c r="E39" s="28"/>
      <c r="F39" s="16"/>
      <c r="G39" s="16"/>
      <c r="H39" s="32"/>
      <c r="I39" s="22"/>
      <c r="J39" s="22"/>
      <c r="K39" s="22"/>
    </row>
    <row r="40" spans="2:21" x14ac:dyDescent="0.25">
      <c r="B40" s="16"/>
      <c r="C40" s="16"/>
      <c r="D40" s="28"/>
      <c r="E40" s="28"/>
      <c r="F40" s="16"/>
      <c r="G40" s="16"/>
      <c r="H40" s="32"/>
      <c r="I40" s="22"/>
      <c r="J40" s="22"/>
      <c r="K40" s="22"/>
    </row>
    <row r="41" spans="2:21" x14ac:dyDescent="0.25">
      <c r="B41" s="16"/>
      <c r="C41" s="16"/>
      <c r="D41" s="28"/>
      <c r="E41" s="28"/>
      <c r="F41" s="16"/>
      <c r="G41" s="16"/>
      <c r="H41" s="32"/>
      <c r="I41" s="22"/>
      <c r="J41" s="22"/>
      <c r="K41" s="22"/>
    </row>
    <row r="42" spans="2:21" x14ac:dyDescent="0.25">
      <c r="B42" s="16"/>
      <c r="C42" s="16"/>
      <c r="D42" s="28"/>
      <c r="E42" s="28"/>
      <c r="F42" s="16"/>
      <c r="G42" s="16"/>
      <c r="H42" s="32"/>
      <c r="I42" s="22"/>
      <c r="J42" s="22"/>
      <c r="K42" s="22"/>
    </row>
    <row r="43" spans="2:21" x14ac:dyDescent="0.25">
      <c r="B43" s="16"/>
      <c r="C43" s="16"/>
      <c r="D43" s="28"/>
      <c r="E43" s="28"/>
      <c r="F43" s="16"/>
      <c r="G43" s="16"/>
      <c r="H43" s="32"/>
      <c r="I43" s="22"/>
      <c r="J43" s="22"/>
      <c r="K43" s="22"/>
    </row>
    <row r="44" spans="2:21" x14ac:dyDescent="0.25">
      <c r="B44" s="16"/>
      <c r="C44" s="16"/>
      <c r="D44" s="28"/>
      <c r="E44" s="28"/>
      <c r="F44" s="16"/>
      <c r="G44" s="16"/>
    </row>
    <row r="45" spans="2:21" x14ac:dyDescent="0.25">
      <c r="B45" s="16"/>
      <c r="C45" s="16"/>
      <c r="D45" s="28"/>
      <c r="E45" s="28"/>
      <c r="F45" s="16"/>
      <c r="G45" s="16"/>
    </row>
    <row r="46" spans="2:21" x14ac:dyDescent="0.25">
      <c r="B46" s="16"/>
      <c r="C46" s="16"/>
      <c r="D46" s="28"/>
      <c r="E46" s="28"/>
      <c r="F46" s="16"/>
      <c r="G46" s="16"/>
    </row>
    <row r="47" spans="2:21" x14ac:dyDescent="0.25">
      <c r="B47" s="16"/>
      <c r="C47" s="16"/>
      <c r="D47" s="28"/>
      <c r="E47" s="28"/>
      <c r="F47" s="16"/>
      <c r="G47" s="16"/>
    </row>
    <row r="48" spans="2:21" x14ac:dyDescent="0.25">
      <c r="B48" s="16"/>
      <c r="C48" s="16"/>
      <c r="D48" s="28"/>
      <c r="E48" s="28"/>
      <c r="F48" s="16"/>
      <c r="G48" s="16"/>
    </row>
    <row r="49" spans="2:7" x14ac:dyDescent="0.25">
      <c r="B49" s="16"/>
      <c r="C49" s="16"/>
      <c r="D49" s="28"/>
      <c r="E49" s="28"/>
      <c r="F49" s="16"/>
      <c r="G49" s="16"/>
    </row>
    <row r="50" spans="2:7" x14ac:dyDescent="0.25">
      <c r="B50" s="16"/>
      <c r="C50" s="16"/>
      <c r="D50" s="28"/>
      <c r="E50" s="28"/>
      <c r="F50" s="16"/>
      <c r="G50" s="16"/>
    </row>
    <row r="51" spans="2:7" x14ac:dyDescent="0.25">
      <c r="B51" s="16"/>
      <c r="C51" s="16"/>
      <c r="D51" s="28"/>
      <c r="E51" s="28"/>
      <c r="F51" s="16"/>
      <c r="G51" s="16"/>
    </row>
    <row r="52" spans="2:7" x14ac:dyDescent="0.25">
      <c r="B52" s="16"/>
      <c r="C52" s="16"/>
      <c r="D52" s="28"/>
      <c r="E52" s="28"/>
      <c r="F52" s="16"/>
      <c r="G52" s="16"/>
    </row>
    <row r="53" spans="2:7" x14ac:dyDescent="0.25">
      <c r="B53" s="16"/>
      <c r="C53" s="16"/>
      <c r="D53" s="28"/>
      <c r="E53" s="28"/>
      <c r="F53" s="16"/>
      <c r="G53" s="16"/>
    </row>
  </sheetData>
  <mergeCells count="18">
    <mergeCell ref="B17:C17"/>
    <mergeCell ref="B25:C25"/>
    <mergeCell ref="F3:G3"/>
    <mergeCell ref="I3:J3"/>
    <mergeCell ref="P28:Q28"/>
    <mergeCell ref="B32:C32"/>
    <mergeCell ref="B29:C29"/>
    <mergeCell ref="P3:Q3"/>
    <mergeCell ref="P8:Q8"/>
    <mergeCell ref="L3:M3"/>
    <mergeCell ref="F15:G15"/>
    <mergeCell ref="P15:Q15"/>
    <mergeCell ref="L18:M18"/>
    <mergeCell ref="P16:Q16"/>
    <mergeCell ref="P24:Q24"/>
    <mergeCell ref="L9:M9"/>
    <mergeCell ref="F25:G25"/>
    <mergeCell ref="B3:C3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text_questions</vt:lpstr>
      <vt:lpstr>journal</vt:lpstr>
      <vt:lpstr>ledger con soluzioni</vt:lpstr>
      <vt:lpstr>journal!Area_stampa</vt:lpstr>
      <vt:lpstr>'ledger con soluzioni'!Area_stampa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enrico valarani</dc:creator>
  <cp:lastModifiedBy>valarani</cp:lastModifiedBy>
  <cp:lastPrinted>2017-08-28T14:28:32Z</cp:lastPrinted>
  <dcterms:created xsi:type="dcterms:W3CDTF">2015-10-04T15:57:59Z</dcterms:created>
  <dcterms:modified xsi:type="dcterms:W3CDTF">2019-11-20T20:05:10Z</dcterms:modified>
</cp:coreProperties>
</file>